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45" windowWidth="15135" windowHeight="7530" activeTab="2"/>
  </bookViews>
  <sheets>
    <sheet name="πιν. 3-5" sheetId="8" r:id="rId1"/>
    <sheet name="πιν 6" sheetId="4" r:id="rId2"/>
    <sheet name="πιν 7α " sheetId="11" r:id="rId3"/>
    <sheet name="πιν 7β" sheetId="12" r:id="rId4"/>
    <sheet name="πιν 8α-γ" sheetId="2" r:id="rId5"/>
    <sheet name="πιν 9a-c" sheetId="9" r:id="rId6"/>
  </sheets>
  <definedNames>
    <definedName name="_xlnm.Print_Area" localSheetId="1">'πιν 6'!$B$1:$AL$15</definedName>
    <definedName name="_xlnm.Print_Area" localSheetId="2">'πιν 7α '!$B$1:$P$33</definedName>
    <definedName name="_xlnm.Print_Area" localSheetId="3">'πιν 7β'!$B$1:$AG$12</definedName>
    <definedName name="_xlnm.Print_Area" localSheetId="4">'πιν 8α-γ'!$A$1:$N$49</definedName>
    <definedName name="_xlnm.Print_Area" localSheetId="5">'πιν 9a-c'!$A$1:$P$41</definedName>
    <definedName name="_xlnm.Print_Area" localSheetId="0">'πιν. 3-5'!$A$1:$S$65</definedName>
  </definedNames>
  <calcPr calcId="145621"/>
</workbook>
</file>

<file path=xl/calcChain.xml><?xml version="1.0" encoding="utf-8"?>
<calcChain xmlns="http://schemas.openxmlformats.org/spreadsheetml/2006/main">
  <c r="E40" i="9" l="1"/>
  <c r="AE10" i="12"/>
  <c r="AF10" i="12" s="1"/>
  <c r="AF9" i="12"/>
  <c r="AF8" i="12"/>
  <c r="AF7" i="12"/>
  <c r="AF6" i="12"/>
  <c r="M32" i="11"/>
  <c r="L15" i="11"/>
  <c r="J28" i="11"/>
  <c r="J13" i="11"/>
  <c r="J10" i="11"/>
  <c r="H19" i="11"/>
  <c r="F29" i="11"/>
  <c r="D31" i="11"/>
  <c r="P29" i="11"/>
  <c r="O29" i="11"/>
  <c r="N29" i="11"/>
  <c r="AC10" i="12" l="1"/>
  <c r="AD10" i="12" s="1"/>
  <c r="AD9" i="12"/>
  <c r="AD8" i="12"/>
  <c r="AD7" i="12"/>
  <c r="AD6" i="12"/>
  <c r="N6" i="11"/>
  <c r="P6" i="11" s="1"/>
  <c r="N7" i="11"/>
  <c r="P7" i="11" s="1"/>
  <c r="N8" i="11"/>
  <c r="P8" i="11" s="1"/>
  <c r="N9" i="11"/>
  <c r="P9" i="11" s="1"/>
  <c r="N10" i="11"/>
  <c r="P10" i="11" s="1"/>
  <c r="N11" i="11"/>
  <c r="P11" i="11" s="1"/>
  <c r="N12" i="11"/>
  <c r="P12" i="11" s="1"/>
  <c r="N13" i="11"/>
  <c r="P13" i="11" s="1"/>
  <c r="N14" i="11"/>
  <c r="P14" i="11" s="1"/>
  <c r="N15" i="11"/>
  <c r="N16" i="11"/>
  <c r="P16" i="11" s="1"/>
  <c r="N17" i="11"/>
  <c r="P17" i="11" s="1"/>
  <c r="N18" i="11"/>
  <c r="P18" i="11" s="1"/>
  <c r="N19" i="11"/>
  <c r="P19" i="11" s="1"/>
  <c r="N20" i="11"/>
  <c r="P20" i="11" s="1"/>
  <c r="N21" i="11"/>
  <c r="P21" i="11" s="1"/>
  <c r="N22" i="11"/>
  <c r="P22" i="11" s="1"/>
  <c r="N23" i="11"/>
  <c r="P23" i="11" s="1"/>
  <c r="N24" i="11"/>
  <c r="P24" i="11" s="1"/>
  <c r="N25" i="11"/>
  <c r="P25" i="11" s="1"/>
  <c r="N26" i="11"/>
  <c r="P26" i="11" s="1"/>
  <c r="N27" i="11"/>
  <c r="P27" i="11" s="1"/>
  <c r="N28" i="11"/>
  <c r="P28" i="11" s="1"/>
  <c r="N30" i="11"/>
  <c r="P30" i="11" s="1"/>
  <c r="N31" i="11"/>
  <c r="P31" i="11" s="1"/>
  <c r="P15" i="11" l="1"/>
  <c r="AA10" i="12"/>
  <c r="AB10" i="12" s="1"/>
  <c r="AB9" i="12"/>
  <c r="AB8" i="12"/>
  <c r="AB7" i="12"/>
  <c r="AB6" i="12"/>
  <c r="N5" i="11"/>
  <c r="P5" i="11" l="1"/>
  <c r="N32" i="11"/>
  <c r="Y10" i="12"/>
  <c r="Z10" i="12" s="1"/>
  <c r="Z9" i="12"/>
  <c r="Z8" i="12"/>
  <c r="Z7" i="12"/>
  <c r="Z6" i="12"/>
  <c r="O6" i="11" l="1"/>
  <c r="O24" i="11"/>
  <c r="O30" i="11"/>
  <c r="O9" i="11"/>
  <c r="O25" i="11"/>
  <c r="O21" i="11"/>
  <c r="O7" i="11"/>
  <c r="O17" i="11"/>
  <c r="O28" i="11"/>
  <c r="O27" i="11"/>
  <c r="O11" i="11"/>
  <c r="O23" i="11"/>
  <c r="O31" i="11"/>
  <c r="O14" i="11"/>
  <c r="O13" i="11"/>
  <c r="O16" i="11"/>
  <c r="O26" i="11"/>
  <c r="O10" i="11"/>
  <c r="O19" i="11"/>
  <c r="O12" i="11"/>
  <c r="O20" i="11"/>
  <c r="O22" i="11"/>
  <c r="O15" i="11"/>
  <c r="O8" i="11"/>
  <c r="O18" i="11"/>
  <c r="W10" i="12"/>
  <c r="X10" i="12" s="1"/>
  <c r="X9" i="12"/>
  <c r="X8" i="12"/>
  <c r="X7" i="12"/>
  <c r="X6" i="12"/>
  <c r="O5" i="11" l="1"/>
  <c r="V7" i="12"/>
  <c r="V8" i="12"/>
  <c r="V9" i="12"/>
  <c r="V6" i="12"/>
  <c r="T7" i="12"/>
  <c r="T8" i="12"/>
  <c r="T9" i="12"/>
  <c r="T6" i="12"/>
  <c r="R7" i="12"/>
  <c r="R8" i="12"/>
  <c r="R9" i="12"/>
  <c r="R6" i="12"/>
  <c r="V11" i="12"/>
  <c r="T11" i="12"/>
  <c r="R11" i="12"/>
  <c r="U10" i="12"/>
  <c r="V10" i="12" s="1"/>
  <c r="K32" i="11"/>
  <c r="I32" i="11"/>
  <c r="G32" i="11"/>
  <c r="H23" i="11" s="1"/>
  <c r="E32" i="11"/>
  <c r="C32" i="11"/>
  <c r="L30" i="11" l="1"/>
  <c r="L19" i="11"/>
  <c r="D30" i="11"/>
  <c r="D22" i="11"/>
  <c r="J17" i="11"/>
  <c r="L17" i="11"/>
  <c r="L20" i="11"/>
  <c r="F16" i="11"/>
  <c r="F21" i="11"/>
  <c r="F17" i="11"/>
  <c r="F24" i="11"/>
  <c r="F18" i="11"/>
  <c r="F5" i="11"/>
  <c r="F19" i="11"/>
  <c r="H21" i="11"/>
  <c r="D15" i="11"/>
  <c r="D26" i="11"/>
  <c r="D7" i="11"/>
  <c r="D17" i="11"/>
  <c r="D28" i="11"/>
  <c r="D8" i="11"/>
  <c r="D21" i="11"/>
  <c r="D10" i="11"/>
  <c r="F6" i="11"/>
  <c r="F11" i="11"/>
  <c r="J26" i="11"/>
  <c r="J25" i="11"/>
  <c r="L12" i="11"/>
  <c r="L26" i="11"/>
  <c r="L21" i="11"/>
  <c r="J12" i="11"/>
  <c r="D12" i="11"/>
  <c r="F27" i="11"/>
  <c r="F25" i="11"/>
  <c r="F12" i="11"/>
  <c r="F26" i="11"/>
  <c r="F28" i="11"/>
  <c r="F14" i="11"/>
  <c r="F7" i="11"/>
  <c r="F10" i="11"/>
  <c r="J7" i="11"/>
  <c r="L7" i="11"/>
  <c r="S10" i="12"/>
  <c r="T10" i="12" s="1"/>
  <c r="F27" i="8"/>
  <c r="M13" i="9"/>
  <c r="M23" i="2"/>
  <c r="M24" i="2"/>
  <c r="M25" i="2"/>
  <c r="M26" i="2"/>
  <c r="M27" i="2"/>
  <c r="M28" i="2"/>
  <c r="M29" i="2"/>
  <c r="M30" i="2"/>
  <c r="Q10" i="12"/>
  <c r="R10" i="12" s="1"/>
  <c r="L22" i="8"/>
  <c r="L23" i="8"/>
  <c r="L24" i="8"/>
  <c r="L25" i="8"/>
  <c r="L26" i="8"/>
  <c r="E13" i="9" l="1"/>
  <c r="K31" i="2" l="1"/>
  <c r="O10" i="12"/>
  <c r="P10" i="12" s="1"/>
  <c r="P7" i="12"/>
  <c r="P8" i="12"/>
  <c r="P9" i="12"/>
  <c r="P11" i="12"/>
  <c r="P6" i="12"/>
  <c r="N11" i="12"/>
  <c r="N7" i="12"/>
  <c r="N8" i="12"/>
  <c r="N9" i="12"/>
  <c r="N6" i="12"/>
  <c r="M10" i="12" l="1"/>
  <c r="N10" i="12" s="1"/>
  <c r="P58" i="8" l="1"/>
  <c r="P59" i="8"/>
  <c r="P60" i="8"/>
  <c r="P61" i="8"/>
  <c r="P62" i="8"/>
  <c r="P57" i="8"/>
  <c r="N58" i="8"/>
  <c r="N59" i="8"/>
  <c r="N60" i="8"/>
  <c r="N61" i="8"/>
  <c r="N62" i="8"/>
  <c r="N57" i="8"/>
  <c r="M21" i="9" l="1"/>
  <c r="M22" i="9"/>
  <c r="M23" i="9"/>
  <c r="M24" i="9"/>
  <c r="M25" i="9"/>
  <c r="M20" i="9"/>
  <c r="K10" i="12" l="1"/>
  <c r="O7" i="9" l="1"/>
  <c r="O8" i="9"/>
  <c r="O9" i="9"/>
  <c r="O10" i="9"/>
  <c r="O11" i="9"/>
  <c r="O12" i="9"/>
  <c r="O6" i="9"/>
  <c r="L11" i="12"/>
  <c r="L10" i="12"/>
  <c r="L9" i="12"/>
  <c r="L8" i="12"/>
  <c r="L7" i="12"/>
  <c r="L6" i="12"/>
  <c r="O13" i="9" l="1"/>
  <c r="P12" i="9" s="1"/>
  <c r="I10" i="12"/>
  <c r="J10" i="12" s="1"/>
  <c r="M22" i="2"/>
  <c r="M7" i="2"/>
  <c r="M8" i="2"/>
  <c r="M9" i="2"/>
  <c r="M10" i="2"/>
  <c r="M11" i="2"/>
  <c r="M12" i="2"/>
  <c r="M13" i="2"/>
  <c r="M14" i="2"/>
  <c r="M6" i="2"/>
  <c r="F47" i="2"/>
  <c r="F46" i="2"/>
  <c r="F45" i="2"/>
  <c r="F44" i="2"/>
  <c r="F43" i="2"/>
  <c r="F42" i="2"/>
  <c r="F41" i="2"/>
  <c r="F40" i="2"/>
  <c r="F39" i="2"/>
  <c r="K26" i="9"/>
  <c r="L22" i="9" s="1"/>
  <c r="I26" i="9"/>
  <c r="J20" i="9" s="1"/>
  <c r="G26" i="9"/>
  <c r="H23" i="9" s="1"/>
  <c r="E26" i="9"/>
  <c r="F20" i="9" s="1"/>
  <c r="C26" i="9"/>
  <c r="D21" i="9" s="1"/>
  <c r="K13" i="9"/>
  <c r="L7" i="9" s="1"/>
  <c r="I13" i="9"/>
  <c r="J6" i="9" s="1"/>
  <c r="G13" i="9"/>
  <c r="H8" i="9" s="1"/>
  <c r="F13" i="9"/>
  <c r="C13" i="9"/>
  <c r="D13" i="9" s="1"/>
  <c r="D40" i="2"/>
  <c r="D41" i="2"/>
  <c r="D42" i="2"/>
  <c r="D43" i="2"/>
  <c r="D44" i="2"/>
  <c r="D45" i="2"/>
  <c r="D46" i="2"/>
  <c r="D47" i="2"/>
  <c r="D39" i="2"/>
  <c r="E39" i="2"/>
  <c r="L24" i="2"/>
  <c r="I31" i="2"/>
  <c r="J22" i="2" s="1"/>
  <c r="G31" i="2"/>
  <c r="H28" i="2" s="1"/>
  <c r="E31" i="2"/>
  <c r="F26" i="2" s="1"/>
  <c r="C31" i="2"/>
  <c r="D31" i="2" s="1"/>
  <c r="K15" i="2"/>
  <c r="L12" i="2" s="1"/>
  <c r="I15" i="2"/>
  <c r="J6" i="2" s="1"/>
  <c r="G15" i="2"/>
  <c r="H12" i="2" s="1"/>
  <c r="E15" i="2"/>
  <c r="F8" i="2" s="1"/>
  <c r="C15" i="2"/>
  <c r="D8" i="2" s="1"/>
  <c r="J7" i="12"/>
  <c r="J8" i="12"/>
  <c r="J9" i="12"/>
  <c r="J11" i="12"/>
  <c r="J6" i="12"/>
  <c r="AC14" i="4"/>
  <c r="AD14" i="4" s="1"/>
  <c r="E14" i="4"/>
  <c r="W14" i="4"/>
  <c r="X14" i="4" s="1"/>
  <c r="K14" i="4"/>
  <c r="L11" i="4" s="1"/>
  <c r="Q14" i="4"/>
  <c r="R11" i="4" s="1"/>
  <c r="AA14" i="4"/>
  <c r="U14" i="4"/>
  <c r="V12" i="4" s="1"/>
  <c r="O14" i="4"/>
  <c r="P7" i="4" s="1"/>
  <c r="I14" i="4"/>
  <c r="J11" i="4" s="1"/>
  <c r="C14" i="4"/>
  <c r="D8" i="4" s="1"/>
  <c r="J63" i="8"/>
  <c r="D63" i="8"/>
  <c r="E63" i="8" s="1"/>
  <c r="P51" i="8"/>
  <c r="Q51" i="8" s="1"/>
  <c r="J51" i="8"/>
  <c r="D51" i="8"/>
  <c r="E49" i="8" s="1"/>
  <c r="P40" i="8"/>
  <c r="Q34" i="8" s="1"/>
  <c r="J40" i="8"/>
  <c r="K40" i="8" s="1"/>
  <c r="D40" i="8"/>
  <c r="E38" i="8" s="1"/>
  <c r="H40" i="8"/>
  <c r="I34" i="8" s="1"/>
  <c r="J27" i="8"/>
  <c r="K24" i="8" s="1"/>
  <c r="B27" i="8"/>
  <c r="C27" i="8" s="1"/>
  <c r="H27" i="8"/>
  <c r="I25" i="8" s="1"/>
  <c r="D27" i="8"/>
  <c r="E27" i="8" s="1"/>
  <c r="J13" i="8"/>
  <c r="K7" i="8" s="1"/>
  <c r="H13" i="8"/>
  <c r="I12" i="8" s="1"/>
  <c r="F13" i="8"/>
  <c r="G8" i="8" s="1"/>
  <c r="D13" i="8"/>
  <c r="E7" i="8" s="1"/>
  <c r="B13" i="8"/>
  <c r="C12" i="8" s="1"/>
  <c r="C40" i="9"/>
  <c r="L21" i="8"/>
  <c r="L8" i="8"/>
  <c r="L9" i="8"/>
  <c r="L10" i="8"/>
  <c r="L11" i="8"/>
  <c r="L12" i="8"/>
  <c r="L7" i="8"/>
  <c r="H63" i="8"/>
  <c r="I61" i="8" s="1"/>
  <c r="B63" i="8"/>
  <c r="C62" i="8" s="1"/>
  <c r="N51" i="8"/>
  <c r="O45" i="8" s="1"/>
  <c r="H51" i="8"/>
  <c r="I49" i="8" s="1"/>
  <c r="B51" i="8"/>
  <c r="C45" i="8" s="1"/>
  <c r="N40" i="8"/>
  <c r="O37" i="8" s="1"/>
  <c r="B40" i="8"/>
  <c r="F37" i="9"/>
  <c r="AI13" i="4"/>
  <c r="AG13" i="4"/>
  <c r="AE13" i="4"/>
  <c r="AF13" i="4" s="1"/>
  <c r="Y13" i="4"/>
  <c r="Z13" i="4" s="1"/>
  <c r="S13" i="4"/>
  <c r="T13" i="4" s="1"/>
  <c r="M13" i="4"/>
  <c r="N13" i="4" s="1"/>
  <c r="G13" i="4"/>
  <c r="H13" i="4" s="1"/>
  <c r="AI12" i="4"/>
  <c r="AG12" i="4"/>
  <c r="AE12" i="4"/>
  <c r="AF12" i="4" s="1"/>
  <c r="Y12" i="4"/>
  <c r="Z12" i="4" s="1"/>
  <c r="S12" i="4"/>
  <c r="T12" i="4" s="1"/>
  <c r="M12" i="4"/>
  <c r="N12" i="4" s="1"/>
  <c r="G12" i="4"/>
  <c r="H12" i="4" s="1"/>
  <c r="AI11" i="4"/>
  <c r="AG11" i="4"/>
  <c r="AE11" i="4"/>
  <c r="AF11" i="4" s="1"/>
  <c r="Y11" i="4"/>
  <c r="Z11" i="4" s="1"/>
  <c r="S11" i="4"/>
  <c r="T11" i="4" s="1"/>
  <c r="M11" i="4"/>
  <c r="N11" i="4" s="1"/>
  <c r="G11" i="4"/>
  <c r="H11" i="4" s="1"/>
  <c r="AI10" i="4"/>
  <c r="AG10" i="4"/>
  <c r="AE10" i="4"/>
  <c r="AF10" i="4" s="1"/>
  <c r="Y10" i="4"/>
  <c r="Z10" i="4" s="1"/>
  <c r="S10" i="4"/>
  <c r="T10" i="4" s="1"/>
  <c r="M10" i="4"/>
  <c r="N10" i="4" s="1"/>
  <c r="G10" i="4"/>
  <c r="H10" i="4" s="1"/>
  <c r="AI9" i="4"/>
  <c r="AG9" i="4"/>
  <c r="AE9" i="4"/>
  <c r="AF9" i="4" s="1"/>
  <c r="Y9" i="4"/>
  <c r="Z9" i="4" s="1"/>
  <c r="S9" i="4"/>
  <c r="T9" i="4" s="1"/>
  <c r="M9" i="4"/>
  <c r="N9" i="4" s="1"/>
  <c r="G9" i="4"/>
  <c r="H9" i="4" s="1"/>
  <c r="AI8" i="4"/>
  <c r="AG8" i="4"/>
  <c r="AE8" i="4"/>
  <c r="AF8" i="4" s="1"/>
  <c r="Y8" i="4"/>
  <c r="Z8" i="4" s="1"/>
  <c r="S8" i="4"/>
  <c r="T8" i="4" s="1"/>
  <c r="M8" i="4"/>
  <c r="N8" i="4" s="1"/>
  <c r="G8" i="4"/>
  <c r="H8" i="4" s="1"/>
  <c r="V10" i="4"/>
  <c r="AI7" i="4"/>
  <c r="AG7" i="4"/>
  <c r="AE7" i="4"/>
  <c r="AF7" i="4" s="1"/>
  <c r="Y7" i="4"/>
  <c r="Z7" i="4" s="1"/>
  <c r="S7" i="4"/>
  <c r="T7" i="4" s="1"/>
  <c r="M7" i="4"/>
  <c r="N7" i="4" s="1"/>
  <c r="G7" i="4"/>
  <c r="H7" i="4" s="1"/>
  <c r="G47" i="2"/>
  <c r="E47" i="2"/>
  <c r="C47" i="2"/>
  <c r="G46" i="2"/>
  <c r="E46" i="2"/>
  <c r="C46" i="2"/>
  <c r="G45" i="2"/>
  <c r="E45" i="2"/>
  <c r="C45" i="2"/>
  <c r="G44" i="2"/>
  <c r="E44" i="2"/>
  <c r="C44" i="2"/>
  <c r="G43" i="2"/>
  <c r="E43" i="2"/>
  <c r="C43" i="2"/>
  <c r="G42" i="2"/>
  <c r="E42" i="2"/>
  <c r="C42" i="2"/>
  <c r="G41" i="2"/>
  <c r="E41" i="2"/>
  <c r="C41" i="2"/>
  <c r="G40" i="2"/>
  <c r="E40" i="2"/>
  <c r="C40" i="2"/>
  <c r="G39" i="2"/>
  <c r="C39" i="2"/>
  <c r="L15" i="2"/>
  <c r="L62" i="8"/>
  <c r="M62" i="8" s="1"/>
  <c r="F62" i="8"/>
  <c r="G62" i="8" s="1"/>
  <c r="L61" i="8"/>
  <c r="M61" i="8" s="1"/>
  <c r="F61" i="8"/>
  <c r="G61" i="8" s="1"/>
  <c r="L60" i="8"/>
  <c r="M60" i="8" s="1"/>
  <c r="F60" i="8"/>
  <c r="G60" i="8" s="1"/>
  <c r="L59" i="8"/>
  <c r="M59" i="8" s="1"/>
  <c r="F59" i="8"/>
  <c r="G59" i="8" s="1"/>
  <c r="L58" i="8"/>
  <c r="M58" i="8" s="1"/>
  <c r="F58" i="8"/>
  <c r="G58" i="8" s="1"/>
  <c r="L57" i="8"/>
  <c r="M57" i="8" s="1"/>
  <c r="F57" i="8"/>
  <c r="G57" i="8" s="1"/>
  <c r="R50" i="8"/>
  <c r="S50" i="8" s="1"/>
  <c r="L50" i="8"/>
  <c r="M50" i="8" s="1"/>
  <c r="F50" i="8"/>
  <c r="G50" i="8" s="1"/>
  <c r="R49" i="8"/>
  <c r="S49" i="8" s="1"/>
  <c r="L49" i="8"/>
  <c r="M49" i="8" s="1"/>
  <c r="F49" i="8"/>
  <c r="G49" i="8" s="1"/>
  <c r="R48" i="8"/>
  <c r="S48" i="8" s="1"/>
  <c r="L48" i="8"/>
  <c r="M48" i="8" s="1"/>
  <c r="F48" i="8"/>
  <c r="G48" i="8" s="1"/>
  <c r="R47" i="8"/>
  <c r="S47" i="8" s="1"/>
  <c r="L47" i="8"/>
  <c r="M47" i="8" s="1"/>
  <c r="F47" i="8"/>
  <c r="G47" i="8" s="1"/>
  <c r="R46" i="8"/>
  <c r="S46" i="8" s="1"/>
  <c r="L46" i="8"/>
  <c r="M46" i="8" s="1"/>
  <c r="F46" i="8"/>
  <c r="G46" i="8" s="1"/>
  <c r="R45" i="8"/>
  <c r="S45" i="8" s="1"/>
  <c r="L45" i="8"/>
  <c r="M45" i="8" s="1"/>
  <c r="F45" i="8"/>
  <c r="G45" i="8" s="1"/>
  <c r="R39" i="8"/>
  <c r="S39" i="8" s="1"/>
  <c r="L39" i="8"/>
  <c r="M39" i="8" s="1"/>
  <c r="F39" i="8"/>
  <c r="G39" i="8" s="1"/>
  <c r="R38" i="8"/>
  <c r="S38" i="8" s="1"/>
  <c r="L38" i="8"/>
  <c r="M38" i="8" s="1"/>
  <c r="F38" i="8"/>
  <c r="G38" i="8" s="1"/>
  <c r="R37" i="8"/>
  <c r="S37" i="8" s="1"/>
  <c r="L37" i="8"/>
  <c r="M37" i="8" s="1"/>
  <c r="F37" i="8"/>
  <c r="G37" i="8" s="1"/>
  <c r="R36" i="8"/>
  <c r="S36" i="8" s="1"/>
  <c r="L36" i="8"/>
  <c r="M36" i="8" s="1"/>
  <c r="F36" i="8"/>
  <c r="G36" i="8" s="1"/>
  <c r="R35" i="8"/>
  <c r="S35" i="8" s="1"/>
  <c r="L35" i="8"/>
  <c r="M35" i="8" s="1"/>
  <c r="F35" i="8"/>
  <c r="G35" i="8" s="1"/>
  <c r="R34" i="8"/>
  <c r="S34" i="8" s="1"/>
  <c r="L34" i="8"/>
  <c r="M34" i="8" s="1"/>
  <c r="F34" i="8"/>
  <c r="G34" i="8" s="1"/>
  <c r="L6" i="2"/>
  <c r="P14" i="4"/>
  <c r="L27" i="2"/>
  <c r="L7" i="4"/>
  <c r="D30" i="2"/>
  <c r="L29" i="2"/>
  <c r="L30" i="2"/>
  <c r="L12" i="4"/>
  <c r="D32" i="9" l="1"/>
  <c r="D37" i="9"/>
  <c r="F13" i="2"/>
  <c r="F9" i="2"/>
  <c r="F6" i="2"/>
  <c r="L21" i="9"/>
  <c r="D27" i="2"/>
  <c r="F11" i="2"/>
  <c r="K21" i="8"/>
  <c r="L25" i="9"/>
  <c r="C49" i="8"/>
  <c r="J7" i="9"/>
  <c r="P11" i="4"/>
  <c r="K61" i="8"/>
  <c r="K63" i="8"/>
  <c r="E59" i="8"/>
  <c r="K47" i="8"/>
  <c r="K51" i="8"/>
  <c r="K25" i="8"/>
  <c r="C48" i="8"/>
  <c r="C46" i="8"/>
  <c r="J10" i="2"/>
  <c r="X9" i="4"/>
  <c r="R12" i="4"/>
  <c r="V8" i="4"/>
  <c r="V11" i="4"/>
  <c r="C57" i="8"/>
  <c r="E8" i="8"/>
  <c r="K59" i="8"/>
  <c r="E47" i="8"/>
  <c r="E50" i="8"/>
  <c r="E21" i="8"/>
  <c r="E22" i="8"/>
  <c r="E24" i="8"/>
  <c r="I11" i="8"/>
  <c r="C60" i="8"/>
  <c r="C59" i="8"/>
  <c r="C47" i="8"/>
  <c r="C51" i="8"/>
  <c r="O39" i="8"/>
  <c r="O40" i="8"/>
  <c r="O36" i="8"/>
  <c r="I37" i="8"/>
  <c r="J14" i="4"/>
  <c r="J14" i="11"/>
  <c r="F34" i="9"/>
  <c r="F39" i="9"/>
  <c r="F30" i="2"/>
  <c r="M31" i="2"/>
  <c r="F14" i="2"/>
  <c r="AD12" i="4"/>
  <c r="G21" i="8"/>
  <c r="L27" i="8"/>
  <c r="M27" i="8" s="1"/>
  <c r="F21" i="9"/>
  <c r="H44" i="2"/>
  <c r="H40" i="2"/>
  <c r="H24" i="2"/>
  <c r="X12" i="4"/>
  <c r="K57" i="8"/>
  <c r="E35" i="8"/>
  <c r="C26" i="8"/>
  <c r="F38" i="9"/>
  <c r="J8" i="9"/>
  <c r="J13" i="9"/>
  <c r="D11" i="9"/>
  <c r="D28" i="2"/>
  <c r="L8" i="2"/>
  <c r="F12" i="2"/>
  <c r="F10" i="2"/>
  <c r="D7" i="2"/>
  <c r="D11" i="2"/>
  <c r="AD7" i="4"/>
  <c r="K45" i="8"/>
  <c r="K50" i="8"/>
  <c r="K46" i="8"/>
  <c r="C58" i="8"/>
  <c r="O51" i="8"/>
  <c r="I47" i="8"/>
  <c r="I48" i="8"/>
  <c r="I45" i="8"/>
  <c r="O34" i="8"/>
  <c r="I35" i="8"/>
  <c r="N63" i="8"/>
  <c r="I38" i="8"/>
  <c r="I40" i="8"/>
  <c r="I36" i="8"/>
  <c r="I21" i="8"/>
  <c r="C23" i="8"/>
  <c r="I10" i="8"/>
  <c r="E13" i="8"/>
  <c r="E11" i="8"/>
  <c r="J23" i="9"/>
  <c r="F26" i="9"/>
  <c r="F25" i="9"/>
  <c r="H24" i="9"/>
  <c r="H26" i="9"/>
  <c r="J10" i="9"/>
  <c r="D29" i="2"/>
  <c r="F27" i="2"/>
  <c r="H41" i="2"/>
  <c r="H29" i="2"/>
  <c r="H27" i="2"/>
  <c r="H23" i="2"/>
  <c r="L9" i="2"/>
  <c r="L10" i="2"/>
  <c r="F15" i="2"/>
  <c r="H8" i="2"/>
  <c r="H7" i="2"/>
  <c r="H13" i="2"/>
  <c r="H10" i="2"/>
  <c r="X13" i="4"/>
  <c r="X8" i="4"/>
  <c r="X7" i="4"/>
  <c r="L8" i="4"/>
  <c r="Q49" i="8"/>
  <c r="Q48" i="8"/>
  <c r="L40" i="8"/>
  <c r="M40" i="8" s="1"/>
  <c r="K36" i="8"/>
  <c r="K39" i="8"/>
  <c r="K38" i="8"/>
  <c r="K34" i="8"/>
  <c r="E39" i="8"/>
  <c r="P63" i="8"/>
  <c r="Q63" i="8" s="1"/>
  <c r="E26" i="8"/>
  <c r="K12" i="8"/>
  <c r="C9" i="8"/>
  <c r="C10" i="8"/>
  <c r="F40" i="9"/>
  <c r="F33" i="9"/>
  <c r="D35" i="9"/>
  <c r="J26" i="9"/>
  <c r="H22" i="9"/>
  <c r="F23" i="9"/>
  <c r="F24" i="9"/>
  <c r="F22" i="9"/>
  <c r="F6" i="9"/>
  <c r="D9" i="9"/>
  <c r="D7" i="9"/>
  <c r="L23" i="2"/>
  <c r="J28" i="2"/>
  <c r="J27" i="2"/>
  <c r="J30" i="2"/>
  <c r="J23" i="2"/>
  <c r="J29" i="2"/>
  <c r="H30" i="2"/>
  <c r="H22" i="2"/>
  <c r="D25" i="2"/>
  <c r="G48" i="2"/>
  <c r="L11" i="2"/>
  <c r="L14" i="2"/>
  <c r="J13" i="2"/>
  <c r="J12" i="2"/>
  <c r="F7" i="2"/>
  <c r="D48" i="2"/>
  <c r="D13" i="2"/>
  <c r="D15" i="2"/>
  <c r="AD11" i="4"/>
  <c r="AD10" i="4"/>
  <c r="R14" i="4"/>
  <c r="R8" i="4"/>
  <c r="R13" i="4"/>
  <c r="L10" i="4"/>
  <c r="V13" i="4"/>
  <c r="V14" i="4"/>
  <c r="V7" i="4"/>
  <c r="P12" i="4"/>
  <c r="P10" i="4"/>
  <c r="S14" i="4"/>
  <c r="T14" i="4" s="1"/>
  <c r="J10" i="4"/>
  <c r="J7" i="4"/>
  <c r="J8" i="4"/>
  <c r="E57" i="8"/>
  <c r="C63" i="8"/>
  <c r="K49" i="8"/>
  <c r="O50" i="8"/>
  <c r="I50" i="8"/>
  <c r="K35" i="8"/>
  <c r="E40" i="8"/>
  <c r="O38" i="8"/>
  <c r="O35" i="8"/>
  <c r="C22" i="8"/>
  <c r="C21" i="8"/>
  <c r="C24" i="8"/>
  <c r="I9" i="8"/>
  <c r="I8" i="8"/>
  <c r="I7" i="8"/>
  <c r="L13" i="8"/>
  <c r="M11" i="8" s="1"/>
  <c r="E9" i="8"/>
  <c r="C8" i="8"/>
  <c r="R57" i="8"/>
  <c r="S57" i="8" s="1"/>
  <c r="R58" i="8"/>
  <c r="S58" i="8" s="1"/>
  <c r="AD9" i="4"/>
  <c r="J13" i="4"/>
  <c r="K9" i="8"/>
  <c r="K8" i="8"/>
  <c r="R9" i="4"/>
  <c r="J25" i="2"/>
  <c r="J26" i="2"/>
  <c r="D22" i="2"/>
  <c r="D23" i="2"/>
  <c r="D20" i="9"/>
  <c r="M26" i="9"/>
  <c r="H46" i="2"/>
  <c r="H42" i="2"/>
  <c r="H45" i="2"/>
  <c r="J21" i="11"/>
  <c r="F9" i="11"/>
  <c r="J24" i="9"/>
  <c r="J25" i="9"/>
  <c r="D25" i="9"/>
  <c r="D22" i="9"/>
  <c r="D24" i="9"/>
  <c r="D23" i="9"/>
  <c r="L8" i="9"/>
  <c r="P6" i="9"/>
  <c r="F10" i="9"/>
  <c r="H7" i="9"/>
  <c r="H6" i="9"/>
  <c r="P9" i="9"/>
  <c r="L31" i="2"/>
  <c r="L26" i="2"/>
  <c r="F22" i="2"/>
  <c r="F31" i="2"/>
  <c r="H25" i="2"/>
  <c r="H26" i="2"/>
  <c r="H31" i="2"/>
  <c r="H47" i="2"/>
  <c r="H43" i="2"/>
  <c r="L7" i="2"/>
  <c r="H11" i="2"/>
  <c r="H6" i="2"/>
  <c r="H15" i="2"/>
  <c r="D6" i="2"/>
  <c r="D9" i="2"/>
  <c r="D14" i="2"/>
  <c r="H39" i="2"/>
  <c r="L32" i="11"/>
  <c r="J32" i="11"/>
  <c r="H32" i="11"/>
  <c r="D32" i="11"/>
  <c r="F32" i="11"/>
  <c r="X11" i="4"/>
  <c r="E58" i="8"/>
  <c r="E61" i="8"/>
  <c r="L51" i="8"/>
  <c r="M51" i="8" s="1"/>
  <c r="K48" i="8"/>
  <c r="Q39" i="8"/>
  <c r="Q35" i="8"/>
  <c r="I27" i="8"/>
  <c r="I13" i="8"/>
  <c r="H20" i="9"/>
  <c r="H25" i="9"/>
  <c r="L11" i="9"/>
  <c r="F7" i="9"/>
  <c r="D33" i="9"/>
  <c r="F12" i="9"/>
  <c r="F9" i="9"/>
  <c r="D40" i="9"/>
  <c r="F32" i="9"/>
  <c r="L26" i="9"/>
  <c r="H21" i="9"/>
  <c r="L6" i="9"/>
  <c r="D34" i="9"/>
  <c r="F8" i="9"/>
  <c r="F36" i="9"/>
  <c r="D36" i="9"/>
  <c r="D39" i="9"/>
  <c r="D8" i="9"/>
  <c r="D6" i="9"/>
  <c r="J21" i="9"/>
  <c r="L13" i="9"/>
  <c r="J22" i="9"/>
  <c r="H9" i="9"/>
  <c r="F11" i="9"/>
  <c r="L24" i="9"/>
  <c r="D26" i="9"/>
  <c r="F35" i="9"/>
  <c r="D38" i="9"/>
  <c r="L23" i="9"/>
  <c r="L10" i="9"/>
  <c r="L20" i="9"/>
  <c r="J12" i="9"/>
  <c r="J11" i="9"/>
  <c r="J9" i="9"/>
  <c r="P11" i="9"/>
  <c r="H10" i="9"/>
  <c r="H11" i="9"/>
  <c r="P10" i="9"/>
  <c r="D10" i="9"/>
  <c r="D12" i="9"/>
  <c r="L22" i="2"/>
  <c r="L25" i="2"/>
  <c r="L28" i="2"/>
  <c r="J31" i="2"/>
  <c r="J24" i="2"/>
  <c r="F48" i="2"/>
  <c r="F23" i="2"/>
  <c r="F29" i="2"/>
  <c r="F24" i="2"/>
  <c r="D24" i="2"/>
  <c r="D26" i="2"/>
  <c r="L13" i="2"/>
  <c r="J7" i="2"/>
  <c r="J14" i="2"/>
  <c r="J15" i="2"/>
  <c r="E48" i="2"/>
  <c r="H14" i="2"/>
  <c r="H9" i="2"/>
  <c r="D12" i="2"/>
  <c r="D10" i="2"/>
  <c r="C48" i="2"/>
  <c r="AD8" i="4"/>
  <c r="AD13" i="4"/>
  <c r="AE14" i="4"/>
  <c r="AF14" i="4" s="1"/>
  <c r="Y14" i="4"/>
  <c r="Z14" i="4" s="1"/>
  <c r="X10" i="4"/>
  <c r="R7" i="4"/>
  <c r="AK7" i="4"/>
  <c r="AL7" i="4" s="1"/>
  <c r="AK9" i="4"/>
  <c r="AL9" i="4" s="1"/>
  <c r="AK13" i="4"/>
  <c r="AL13" i="4" s="1"/>
  <c r="V9" i="4"/>
  <c r="M14" i="4"/>
  <c r="N14" i="4" s="1"/>
  <c r="J9" i="4"/>
  <c r="AG14" i="4"/>
  <c r="AH9" i="4" s="1"/>
  <c r="J12" i="4"/>
  <c r="AK10" i="4"/>
  <c r="AL10" i="4" s="1"/>
  <c r="AK8" i="4"/>
  <c r="AL8" i="4" s="1"/>
  <c r="K58" i="8"/>
  <c r="K62" i="8"/>
  <c r="K60" i="8"/>
  <c r="E60" i="8"/>
  <c r="F63" i="8"/>
  <c r="G63" i="8" s="1"/>
  <c r="E62" i="8"/>
  <c r="R51" i="8"/>
  <c r="S51" i="8" s="1"/>
  <c r="R40" i="8"/>
  <c r="S40" i="8" s="1"/>
  <c r="K37" i="8"/>
  <c r="R61" i="8"/>
  <c r="S61" i="8" s="1"/>
  <c r="F40" i="8"/>
  <c r="G40" i="8" s="1"/>
  <c r="C61" i="8"/>
  <c r="O49" i="8"/>
  <c r="O48" i="8"/>
  <c r="O47" i="8"/>
  <c r="O46" i="8"/>
  <c r="I51" i="8"/>
  <c r="I46" i="8"/>
  <c r="C50" i="8"/>
  <c r="I39" i="8"/>
  <c r="C36" i="8"/>
  <c r="E25" i="8"/>
  <c r="C25" i="8"/>
  <c r="K11" i="8"/>
  <c r="K10" i="8"/>
  <c r="K13" i="8"/>
  <c r="E10" i="8"/>
  <c r="E12" i="8"/>
  <c r="E46" i="8"/>
  <c r="E45" i="8"/>
  <c r="E51" i="8"/>
  <c r="F51" i="8"/>
  <c r="G51" i="8" s="1"/>
  <c r="E48" i="8"/>
  <c r="R59" i="8"/>
  <c r="S59" i="8" s="1"/>
  <c r="D14" i="4"/>
  <c r="D10" i="4"/>
  <c r="D7" i="4"/>
  <c r="D9" i="4"/>
  <c r="D12" i="4"/>
  <c r="AB8" i="4"/>
  <c r="AB10" i="4"/>
  <c r="AB9" i="4"/>
  <c r="AB12" i="4"/>
  <c r="AB7" i="4"/>
  <c r="AB14" i="4"/>
  <c r="F7" i="4"/>
  <c r="F10" i="4"/>
  <c r="F9" i="4"/>
  <c r="F11" i="4"/>
  <c r="F8" i="4"/>
  <c r="P13" i="9"/>
  <c r="P7" i="9"/>
  <c r="F14" i="4"/>
  <c r="R60" i="8"/>
  <c r="S60" i="8" s="1"/>
  <c r="F13" i="4"/>
  <c r="D11" i="4"/>
  <c r="AK11" i="4"/>
  <c r="AL11" i="4" s="1"/>
  <c r="AK12" i="4"/>
  <c r="AL12" i="4" s="1"/>
  <c r="AB13" i="4"/>
  <c r="C7" i="8"/>
  <c r="C11" i="8"/>
  <c r="C13" i="8"/>
  <c r="Q45" i="8"/>
  <c r="Q50" i="8"/>
  <c r="Q46" i="8"/>
  <c r="Q47" i="8"/>
  <c r="P8" i="4"/>
  <c r="P9" i="4"/>
  <c r="P13" i="4"/>
  <c r="L14" i="4"/>
  <c r="L13" i="4"/>
  <c r="L9" i="4"/>
  <c r="C35" i="8"/>
  <c r="C34" i="8"/>
  <c r="C37" i="8"/>
  <c r="C38" i="8"/>
  <c r="C39" i="8"/>
  <c r="AB11" i="4"/>
  <c r="P8" i="9"/>
  <c r="G14" i="4"/>
  <c r="H14" i="4" s="1"/>
  <c r="R62" i="8"/>
  <c r="S62" i="8" s="1"/>
  <c r="F12" i="4"/>
  <c r="I60" i="8"/>
  <c r="I57" i="8"/>
  <c r="I59" i="8"/>
  <c r="I58" i="8"/>
  <c r="L63" i="8"/>
  <c r="M63" i="8" s="1"/>
  <c r="I62" i="8"/>
  <c r="I63" i="8"/>
  <c r="G27" i="8"/>
  <c r="G22" i="8"/>
  <c r="G23" i="8"/>
  <c r="G24" i="8"/>
  <c r="G25" i="8"/>
  <c r="G26" i="8"/>
  <c r="K26" i="8"/>
  <c r="K22" i="8"/>
  <c r="K23" i="8"/>
  <c r="K27" i="8"/>
  <c r="Q40" i="8"/>
  <c r="Q37" i="8"/>
  <c r="Q38" i="8"/>
  <c r="Q36" i="8"/>
  <c r="G7" i="8"/>
  <c r="G10" i="8"/>
  <c r="G12" i="8"/>
  <c r="G11" i="8"/>
  <c r="G13" i="8"/>
  <c r="G9" i="8"/>
  <c r="C40" i="8"/>
  <c r="AI14" i="4"/>
  <c r="D13" i="4"/>
  <c r="I26" i="8"/>
  <c r="I24" i="8"/>
  <c r="I22" i="8"/>
  <c r="I23" i="8"/>
  <c r="E37" i="8"/>
  <c r="E34" i="8"/>
  <c r="E36" i="8"/>
  <c r="E23" i="8"/>
  <c r="R10" i="4"/>
  <c r="L12" i="9"/>
  <c r="H13" i="9"/>
  <c r="F25" i="2"/>
  <c r="F28" i="2"/>
  <c r="J8" i="2"/>
  <c r="M15" i="2"/>
  <c r="J11" i="2"/>
  <c r="H12" i="9"/>
  <c r="L9" i="9"/>
  <c r="J9" i="2"/>
  <c r="M10" i="8" l="1"/>
  <c r="M7" i="8"/>
  <c r="M13" i="8"/>
  <c r="M8" i="8"/>
  <c r="M9" i="8"/>
  <c r="M12" i="8"/>
  <c r="N21" i="9"/>
  <c r="N25" i="9"/>
  <c r="N22" i="9"/>
  <c r="N26" i="9"/>
  <c r="N23" i="9"/>
  <c r="N20" i="9"/>
  <c r="N24" i="9"/>
  <c r="P32" i="11"/>
  <c r="O32" i="11"/>
  <c r="M26" i="8"/>
  <c r="M23" i="8"/>
  <c r="M25" i="8"/>
  <c r="M21" i="8"/>
  <c r="M22" i="8"/>
  <c r="M24" i="8"/>
  <c r="N25" i="2"/>
  <c r="N23" i="2"/>
  <c r="N24" i="2"/>
  <c r="N26" i="2"/>
  <c r="N28" i="2"/>
  <c r="N31" i="2"/>
  <c r="N22" i="2"/>
  <c r="N30" i="2"/>
  <c r="N29" i="2"/>
  <c r="N27" i="2"/>
  <c r="AH12" i="4"/>
  <c r="AH13" i="4"/>
  <c r="AH8" i="4"/>
  <c r="AH10" i="4"/>
  <c r="AH14" i="4"/>
  <c r="AH11" i="4"/>
  <c r="AH7" i="4"/>
  <c r="Q62" i="8"/>
  <c r="Q60" i="8"/>
  <c r="Q59" i="8"/>
  <c r="Q58" i="8"/>
  <c r="Q61" i="8"/>
  <c r="Q57" i="8"/>
  <c r="O57" i="8"/>
  <c r="O58" i="8"/>
  <c r="O59" i="8"/>
  <c r="O62" i="8"/>
  <c r="R63" i="8"/>
  <c r="S63" i="8" s="1"/>
  <c r="O63" i="8"/>
  <c r="O61" i="8"/>
  <c r="O60" i="8"/>
  <c r="H48" i="2"/>
  <c r="N14" i="2"/>
  <c r="N11" i="2"/>
  <c r="N8" i="2"/>
  <c r="N12" i="2"/>
  <c r="N6" i="2"/>
  <c r="N9" i="2"/>
  <c r="N10" i="2"/>
  <c r="N15" i="2"/>
  <c r="N7" i="2"/>
  <c r="N13" i="2"/>
  <c r="AJ14" i="4"/>
  <c r="AJ11" i="4"/>
  <c r="AJ9" i="4"/>
  <c r="AJ7" i="4"/>
  <c r="AK14" i="4"/>
  <c r="AL14" i="4" s="1"/>
  <c r="AJ12" i="4"/>
  <c r="AJ8" i="4"/>
  <c r="AJ13" i="4"/>
  <c r="AJ10" i="4"/>
</calcChain>
</file>

<file path=xl/sharedStrings.xml><?xml version="1.0" encoding="utf-8"?>
<sst xmlns="http://schemas.openxmlformats.org/spreadsheetml/2006/main" count="511" uniqueCount="138">
  <si>
    <t>Νεοεισερχόμενοι</t>
  </si>
  <si>
    <t>Σύνολο</t>
  </si>
  <si>
    <t>Λευκωσία</t>
  </si>
  <si>
    <t>Λάρνακα</t>
  </si>
  <si>
    <t>Αμμόχωστος</t>
  </si>
  <si>
    <t>Λεμεσός</t>
  </si>
  <si>
    <t>Πάφος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</si>
  <si>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</si>
  <si>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</si>
  <si>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</si>
  <si>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</si>
  <si>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</si>
  <si>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</si>
  <si>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</si>
  <si>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</si>
  <si>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</si>
  <si>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ΣΥΝΟΛΟ</t>
  </si>
  <si>
    <t>ΕΛΛΗΝΟΚΥΠΡΙΟΣ</t>
  </si>
  <si>
    <t>ΕΥΡΩΠΑΙΟΣ ΠΟΛΙΤΗΣ</t>
  </si>
  <si>
    <t>ΠΟΝΤΙΟΣ ΜΕ ΕΛΛΗΝΙΚΟ ΔΙΑΒΑΤΗΡΙΟ</t>
  </si>
  <si>
    <t>ΤΟΥΡΚΟΚΥΠΡΙΟΣ</t>
  </si>
  <si>
    <t>ΑΛΛΟΔΑΠΟΣ</t>
  </si>
  <si>
    <t>ΚΑΘΕΣΤΩΣ ΣΥΜΠΛΗΡ. ΠΡΟΣΤΑΣΙΑΣ</t>
  </si>
  <si>
    <t>ΑΝΑΓΝΩΡ. ΠΟΛΙΤΙΚΟΣ ΠΡΟΣΦΥΓΑΣ</t>
  </si>
  <si>
    <t>ΚΟΙΝΟΤΗΤΑ</t>
  </si>
  <si>
    <t>ΒΟΥΛΓΑΡΙΑ</t>
  </si>
  <si>
    <t>ΓΑΛΛΙΑ</t>
  </si>
  <si>
    <t>ΓΕΡΜΑΝΙΑ</t>
  </si>
  <si>
    <t>ΕΛΛΑΔΑ</t>
  </si>
  <si>
    <t>ΚΥΠΡΟΣ</t>
  </si>
  <si>
    <t>ΜΕΓΑΛΗ ΒΡΕΤΑΝΙΑ</t>
  </si>
  <si>
    <t>ΟΥΓΓΑΡΙΑ</t>
  </si>
  <si>
    <t>ΠΟΛΩΝΙΑ</t>
  </si>
  <si>
    <t>ΡΟΥΜΑΝΙΑ</t>
  </si>
  <si>
    <t>ΕΠΙΘΥΜΗΤΟ ΕΠΑΓΓΕΛΜΑ</t>
  </si>
  <si>
    <t>ΑΜΜΟΧΩΣΤΟΣ</t>
  </si>
  <si>
    <t>ΛΑΡΝΑΚΑ</t>
  </si>
  <si>
    <t>ΛΕΜΕΣΟΣ</t>
  </si>
  <si>
    <t>ΛΕΥΚΩΣΙΑ</t>
  </si>
  <si>
    <t>ΠΑΦΟΣ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</si>
  <si>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</si>
  <si>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</si>
  <si>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</si>
  <si>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</si>
  <si>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</si>
  <si>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</si>
  <si>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</si>
  <si>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</si>
  <si>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Αρ.</t>
  </si>
  <si>
    <t>%</t>
  </si>
  <si>
    <t xml:space="preserve">Αρ. </t>
  </si>
  <si>
    <t>ΑΝΑΛΦΑΒΗΤΟΣ</t>
  </si>
  <si>
    <t>ΣΤΟΙΧΕΙΩΔΗΣ ΕΚΠΑΙΔΕΥΣΗ</t>
  </si>
  <si>
    <t>ΔΕΥΤΕΡΟΒΑΘΜΙΑ ΓΕΝΙΚΗ ΕΚΠΑΙΔΕΥΣΗ</t>
  </si>
  <si>
    <t>ΔΕΥΤΕΡΟΒΑΘΜΙΑ ΤΕΧΝΙΚΗ ΕΚΠΑΙΔΕΥΣΗ</t>
  </si>
  <si>
    <t>ΑΠΟΦΟΙΤΟΣ ΑΝΩΤΕΡΗΣ ΣΧΟΛΗΣ</t>
  </si>
  <si>
    <t>ΑΠΟΦΟΙΤΟΣ ΠΑΝΕΠΙΣΤΗΜΙΟΥ</t>
  </si>
  <si>
    <t>Μεταβολή</t>
  </si>
  <si>
    <t xml:space="preserve">ΠΙΝΑΚΑΣ 3: </t>
  </si>
  <si>
    <t>ΑΡΙΘΜΟΣ ΕΓΓΕΓΡΑΜΜΕΝΩΝ ΑΝΕΡΓΩΝ ΣΤΗΝ ΚΑΤΗΓΟΡΙΑ</t>
  </si>
  <si>
    <t>Νεοεισερχόμενοι - Κύπριοι</t>
  </si>
  <si>
    <t>ΑΡΙΘΜΟΣ ΕΓΓΕΓΡΑΜΜΕΝΩΝ ΚΥΠΡΙΩΝ ΑΝΕΡΓΩΝ ΣΤΗΝ ΚΑΤΗΓΟΡΙΑ</t>
  </si>
  <si>
    <t xml:space="preserve">ΠΙΝΑΚΑΣ 5: ΑΡΙΘΜΟΣ ΕΓΓΕΓΡΑΜΜΕΝΩΝ ΚΥΠΡΙΩΝ ΑΝΕΡΓΩΝ </t>
  </si>
  <si>
    <t xml:space="preserve">ΠΙΝΑΚΑΣ 4: </t>
  </si>
  <si>
    <t xml:space="preserve">ΠΙΝΑΚΑΣ 6: ΑΡΙΘΜΟΣ ΕΓΓΕΓΡΑΜΜΕΝΩΝ ΑΝΕΡΓΩΝ ΣΤΗΝ ΚΑΤΗΓΟΡΙΑ ΝΕΟΕΙΣΕΡΧΟΜΕΝΩΝ </t>
  </si>
  <si>
    <t>Νεοεισερχόμενοι - ΕΕ</t>
  </si>
  <si>
    <t>Νεοεισερχόμενοι -Σύνολο</t>
  </si>
  <si>
    <t xml:space="preserve">Ποσοστό ΕΕ ανέργων στην κατηγορία "νεοεισερχόμενος" στο σύνολο των ανέργων στην κατηγορία "νεοεισερχόμενος" </t>
  </si>
  <si>
    <t xml:space="preserve">ΠΙΝΑΚΑΣ 8α: ΑΡΙΘΜΟΣ ΕΓΓΕΓΡΑΜΜΕΝΩΝ ΕΥΡΩΠΑΙΩΝ ΑΝΕΡΓΩΝ ΣΤΗΝ ΚΑΤΗΓΟΡΙΑ ΝΕΟΕΙΣΕΡΧΟΜΕΝΩΝ </t>
  </si>
  <si>
    <t>ΠΙΝΑΚΑΣ 8β: ΑΡΙΘΜΟΣ ΕΓΓΕΓΡΑΜΜΕΝΩΝ ΑΝΕΡΓΩΝ ΣΤΗΝ ΚΑΤΗΓΟΡΙΑ ΝΕΟΕΙΣΕΡΧΟΜΕΝΩΝ  (ΣΥΝΟΛΟ) ΚΑΤΑ ΕΠΙΘΥΜΗΤΟ ΕΠΑΓΓΕΛΜΑ</t>
  </si>
  <si>
    <t xml:space="preserve">ΠΙΝΑΚΑΣ 9α: ΝΕΕΣ ΕΓΓΡΑΦΕΣ ΝΕΟΕΙΣΕΡΧΟΜΕΝΩΝ </t>
  </si>
  <si>
    <t xml:space="preserve">ΠΙΝΑΚΑΣ 9β: ΝΕΕΣ ΕΓΓΡΑΦΕΣ ΝΕΟΕΙΣΕΡΧΟΜΕΝΩΝ </t>
  </si>
  <si>
    <t>Ηλικία</t>
  </si>
  <si>
    <t>ΤΡΙΤΟΒΑΘΜΙΑ ΕΚΠΑΙΔΕΥΣΗ</t>
  </si>
  <si>
    <t xml:space="preserve">ΠΙΝΑΚΑΣ 9γ: ΝΕΕΣ ΕΓΓΡΑΦΕΣ ΝΕΟΕΙΣΕΡΧΟΜΕΝΩΝ </t>
  </si>
  <si>
    <t xml:space="preserve">ΠΙΝΑΚΑΣ 8γ: ΠΟΣΟΣΤΟ ΕΓΓΕΓΡΑΜΜΕΝΩΝ ΕΥΡΩΠΑΙΩΝ  ΑΝΕΡΓΩΝ ΣΤΗΝ ΚΑΤΗΓΟΡΙΑ ΝΕΟΕΙΣΕΡΧΟΜΕΝΩΝ </t>
  </si>
  <si>
    <t>Αμμόχ.</t>
  </si>
  <si>
    <t>Μεταβ. μηνών</t>
  </si>
  <si>
    <t xml:space="preserve"> Αμμόχωστος</t>
  </si>
  <si>
    <t>ΣΕΡΒΙΑ</t>
  </si>
  <si>
    <t>Μετ. μήνα</t>
  </si>
  <si>
    <t xml:space="preserve">ΠΙΝΑΚΑΣ 7α: ΑΡΙΘΜΟΣ (ΚΑΙ ΠΟΣΟΣΤΟ) ΕΓΓΕΓΡΑΜΜΕΝΩΝ ΑΝΕΡΓΩΝ ΕΥΡΩΠΑΙΩΝ ΠΟΛΙΤΩΝ ΣΤΗΝ ΚΑΤΗΓΟΡΙΑ ΝΕΟΕΙΣΕΡΧΟΜΕΝΩΝ </t>
  </si>
  <si>
    <t xml:space="preserve">Σύνολο </t>
  </si>
  <si>
    <t xml:space="preserve">ΠΙΝΑΚΑΣ 7β: ΑΡΙΘΜΟΣ ΕΓΓΕΓΡΑΜΜΕΝΩΝ ΑΝΕΡΓΩΝ ΕΥΡΩΠΑΙΩΝ ΠΟΛΙΤΩΝ ΠΡΟΕΡΧΟΜΕΝΩΝ ΑΠΟ  </t>
  </si>
  <si>
    <t>ΛΙΘΟΥΑΝΙΑ</t>
  </si>
  <si>
    <t>ΓΕΩΡΓΙΑ</t>
  </si>
  <si>
    <t>ΕΛΒΕΤΙΑ</t>
  </si>
  <si>
    <t>ΣΤΗΝ ΚΑΤΗΓΟΡΙΑ ΝΕΟΕΙΣΕΡΧΟΜΕΝΩΝ ΚΑΤΑ ΗΛΙΚΙΑ ΚΑΙ ΜΟΡΦΩΤΙΚΟ ΕΠΙΠΕΔΟ</t>
  </si>
  <si>
    <t>ΤΣΕΧΙΑ</t>
  </si>
  <si>
    <t>ΙΡΛΑΝΔΙΑ</t>
  </si>
  <si>
    <t>ΛΕΤΟΝΙΑ</t>
  </si>
  <si>
    <t>Ιούλιος 2014</t>
  </si>
  <si>
    <t xml:space="preserve">                     ΣΥΓΚΕΚΡΙΜΕΝΕΣ ΧΩΡΕΣ ΚΑΤΑ ΜΗΝΑ</t>
  </si>
  <si>
    <t>Αύγ. 2014</t>
  </si>
  <si>
    <t>Σεπτ. 2014</t>
  </si>
  <si>
    <t>Οκτ. 2014</t>
  </si>
  <si>
    <t>Νοέμ. 2014</t>
  </si>
  <si>
    <t>Γεν. Σύνολο Μήνα</t>
  </si>
  <si>
    <t>ΜΟΡΦΩΣΗ</t>
  </si>
  <si>
    <t>ΑΥΣΤΡΙΑ</t>
  </si>
  <si>
    <t>ΔΕΥΤΕΡ. ΓΕΝΙΚΗ ΚΑΙ ΤΕΧΝΙΚΗ ΕΚΠΑΙΔΕΥΣΗ</t>
  </si>
  <si>
    <t>Δεκ. 2014</t>
  </si>
  <si>
    <t xml:space="preserve">                   ΚΑΤΑ ΚΟΙΝΟΤΗΤΑ</t>
  </si>
  <si>
    <t>Ιαν. 2015</t>
  </si>
  <si>
    <t>ΙΤΑΛΙΑ</t>
  </si>
  <si>
    <t>Φεβ. 2015</t>
  </si>
  <si>
    <t>ΣΛΟΒΑΚΙΑ</t>
  </si>
  <si>
    <t>Μαρτ. 2015</t>
  </si>
  <si>
    <t>Απρ. 2015</t>
  </si>
  <si>
    <t>Μάιος 2015</t>
  </si>
  <si>
    <t>ΙΣΠΑΝΙΑ</t>
  </si>
  <si>
    <t>Ιούνιος 2015</t>
  </si>
  <si>
    <t>ΑΛΒΑΝΙΑ</t>
  </si>
  <si>
    <t>ΜΑΛΤΑ</t>
  </si>
  <si>
    <t>Ιούλιος 2015</t>
  </si>
  <si>
    <t>Αύγουστος</t>
  </si>
  <si>
    <t>Αυγ. 2015</t>
  </si>
  <si>
    <t>ΕΣΘΟΝΙΑ</t>
  </si>
  <si>
    <t>ΝΟΤΙΟΣ ΑΦΡΙΚΗ</t>
  </si>
  <si>
    <t>ΟΛΛΑΝΔΙΑ</t>
  </si>
  <si>
    <t>ΦΙΛΛΑΝΔΙΑ</t>
  </si>
  <si>
    <t xml:space="preserve">                             ΚΑΤΑ ΚΟΙΝΟΤΗΤΑ - Σεπτέμβριος 2015</t>
  </si>
  <si>
    <t xml:space="preserve"> ΚΑΤΑ ΜΟΡΦΩΤΙΚΟ ΕΠΙΠΕΔΟ -Σεπτέμβριος 2015</t>
  </si>
  <si>
    <t xml:space="preserve"> ΚΑΤΑ ΜΟΡΦΩΤΙΚΟ ΕΠΙΠΕΔΟ ΚΑΙ ΗΛΙΚΙΑ - Σεπτέμβριος 2015</t>
  </si>
  <si>
    <t>Συν. Σεπτ. 2015</t>
  </si>
  <si>
    <t>Συν. Αύγ. 2015</t>
  </si>
  <si>
    <t>ΝΕΟΕΙΣΕΡΧΟΜΕΝΩΝ ΚΑΤΑ ΜΟΡΦΩΤΙΚΟ ΕΠΙΠΕΔΟ ΚΑΙ ΕΠΑΡΧΙΑ - Σεπτέμβριος 2015</t>
  </si>
  <si>
    <t>ΝΕΟΕΙΣΕΡΧΟΜΕΝΩΝ ΚΑΤΑ ΜΟΡΦΩΤΙΚΟ ΕΠΙΠΕΔΟ ΚΑΙ ΕΠΑΡΧΙΑ - Σεπτέμβριος  2015</t>
  </si>
  <si>
    <t>Σεπτέμβριος</t>
  </si>
  <si>
    <t>Σεπτ. 2015</t>
  </si>
  <si>
    <t>Συν. Σεπτέμβριος 2015</t>
  </si>
  <si>
    <t>Σ Αύγουστος 2015</t>
  </si>
  <si>
    <t>ΣΟΥΗΔΙΑ</t>
  </si>
  <si>
    <t xml:space="preserve">                        ΚΑΤΑ ΧΩΡΑ ΠΡΟΕΛΕΥΣΗΣ -Σεπτέμβριος 2015 </t>
  </si>
  <si>
    <t>Αύγ. 2015</t>
  </si>
  <si>
    <t xml:space="preserve">                            ΚΑΤΑ ΕΠΙΘΥΜΗΤΟ ΕΠΑΓΓΕΛΜΑ- Σεπτέμβριος 2015</t>
  </si>
  <si>
    <t xml:space="preserve">                        Σεπτέμβριος 2015</t>
  </si>
  <si>
    <t xml:space="preserve">                        ΣΤΟ ΣΥΝΟΛΟ ΤΩΝ ΝΕΟΕΙΣΕΡΧΟΜΕΝΩΝ ΑΝΕΡΓΩΝ ΚΑΤΑ ΕΠΙΘΥΜΗΤΟ ΕΠΑΓΓΕΛΜΑ - Σεπτέμβριος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</si>
</sst>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sz val="11"/>
      <name val="Calibri"/>
      <family val="2"/>
    </font>
    <font>
      <b/>
      <sz val="11"/>
      <name val="Calibri"/>
      <family val="2"/>
      <charset val="161"/>
    </font>
    <font>
      <b/>
      <sz val="11"/>
      <name val="Calibri"/>
      <family val="2"/>
    </font>
    <font>
      <sz val="11"/>
      <name val="Calibri"/>
      <family val="2"/>
      <charset val="161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9"/>
      <name val="Arial"/>
      <family val="2"/>
      <charset val="161"/>
    </font>
    <font>
      <sz val="9"/>
      <color indexed="8"/>
      <name val="Calibri"/>
      <family val="2"/>
    </font>
    <font>
      <b/>
      <sz val="11"/>
      <name val="Arial"/>
      <family val="2"/>
      <charset val="161"/>
    </font>
    <font>
      <sz val="11"/>
      <name val="Arial"/>
      <family val="2"/>
      <charset val="161"/>
    </font>
    <font>
      <sz val="11"/>
      <color indexed="8"/>
      <name val="Arial"/>
      <family val="2"/>
      <charset val="161"/>
    </font>
    <font>
      <sz val="14"/>
      <name val="Calibri"/>
      <family val="2"/>
    </font>
    <font>
      <b/>
      <sz val="11"/>
      <color indexed="8"/>
      <name val="Calibri"/>
      <family val="2"/>
      <charset val="161"/>
    </font>
    <font>
      <b/>
      <sz val="14"/>
      <color indexed="10"/>
      <name val="Calibri"/>
      <family val="2"/>
      <charset val="161"/>
    </font>
    <font>
      <b/>
      <sz val="9"/>
      <name val="Calibri"/>
      <family val="2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sz val="11"/>
      <name val="Calibri"/>
      <family val="2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name val="Calibri"/>
      <family val="2"/>
      <charset val="161"/>
    </font>
    <font>
      <sz val="9"/>
      <name val="Calibri"/>
      <family val="2"/>
      <charset val="161"/>
    </font>
    <font>
      <b/>
      <sz val="11"/>
      <color theme="1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</font>
    <font>
      <b/>
      <sz val="8"/>
      <name val="Calibri"/>
      <family val="2"/>
      <charset val="161"/>
    </font>
    <font>
      <sz val="8"/>
      <color indexed="8"/>
      <name val="Calibri"/>
      <family val="2"/>
    </font>
    <font>
      <b/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theme="0"/>
      <name val="Calibri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6" fillId="0" borderId="0"/>
    <xf numFmtId="9" fontId="1" fillId="0" borderId="0" applyFont="0" applyFill="0" applyBorder="0" applyAlignment="0" applyProtection="0"/>
  </cellStyleXfs>
  <cellXfs count="398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2" fillId="0" borderId="5" xfId="0" applyFont="1" applyFill="1" applyBorder="1"/>
    <xf numFmtId="0" fontId="2" fillId="0" borderId="7" xfId="0" applyFont="1" applyFill="1" applyBorder="1"/>
    <xf numFmtId="0" fontId="2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/>
    <xf numFmtId="0" fontId="4" fillId="0" borderId="8" xfId="0" applyFont="1" applyFill="1" applyBorder="1"/>
    <xf numFmtId="0" fontId="4" fillId="0" borderId="9" xfId="0" applyFont="1" applyFill="1" applyBorder="1" applyAlignment="1">
      <alignment horizontal="left"/>
    </xf>
    <xf numFmtId="0" fontId="3" fillId="0" borderId="7" xfId="0" applyFont="1" applyFill="1" applyBorder="1"/>
    <xf numFmtId="0" fontId="4" fillId="0" borderId="7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0" xfId="0" applyFont="1"/>
    <xf numFmtId="0" fontId="2" fillId="2" borderId="12" xfId="0" applyFont="1" applyFill="1" applyBorder="1" applyAlignment="1">
      <alignment horizontal="center"/>
    </xf>
    <xf numFmtId="0" fontId="7" fillId="0" borderId="0" xfId="0" applyFont="1"/>
    <xf numFmtId="0" fontId="5" fillId="0" borderId="0" xfId="0" applyFont="1"/>
    <xf numFmtId="9" fontId="6" fillId="3" borderId="13" xfId="2" applyFont="1" applyFill="1" applyBorder="1"/>
    <xf numFmtId="0" fontId="6" fillId="0" borderId="0" xfId="0" applyFont="1"/>
    <xf numFmtId="0" fontId="5" fillId="0" borderId="8" xfId="0" applyFont="1" applyFill="1" applyBorder="1"/>
    <xf numFmtId="0" fontId="5" fillId="0" borderId="0" xfId="0" applyFont="1" applyBorder="1"/>
    <xf numFmtId="0" fontId="5" fillId="0" borderId="19" xfId="0" applyFont="1" applyBorder="1"/>
    <xf numFmtId="9" fontId="8" fillId="0" borderId="16" xfId="0" applyNumberFormat="1" applyFont="1" applyFill="1" applyBorder="1"/>
    <xf numFmtId="0" fontId="2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5" fillId="0" borderId="9" xfId="0" applyFont="1" applyFill="1" applyBorder="1"/>
    <xf numFmtId="9" fontId="12" fillId="0" borderId="0" xfId="2" applyFont="1"/>
    <xf numFmtId="0" fontId="14" fillId="0" borderId="0" xfId="0" applyFont="1"/>
    <xf numFmtId="0" fontId="13" fillId="0" borderId="0" xfId="0" applyFont="1"/>
    <xf numFmtId="0" fontId="9" fillId="0" borderId="0" xfId="0" applyFont="1"/>
    <xf numFmtId="0" fontId="15" fillId="0" borderId="0" xfId="0" applyFont="1"/>
    <xf numFmtId="9" fontId="16" fillId="0" borderId="16" xfId="0" applyNumberFormat="1" applyFont="1" applyFill="1" applyBorder="1"/>
    <xf numFmtId="0" fontId="17" fillId="0" borderId="0" xfId="0" applyFont="1"/>
    <xf numFmtId="0" fontId="16" fillId="0" borderId="0" xfId="0" applyFont="1"/>
    <xf numFmtId="0" fontId="15" fillId="0" borderId="1" xfId="0" applyFont="1" applyFill="1" applyBorder="1"/>
    <xf numFmtId="0" fontId="16" fillId="0" borderId="8" xfId="0" applyFont="1" applyFill="1" applyBorder="1"/>
    <xf numFmtId="0" fontId="15" fillId="0" borderId="21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9" fontId="16" fillId="0" borderId="16" xfId="2" applyFont="1" applyFill="1" applyBorder="1"/>
    <xf numFmtId="1" fontId="16" fillId="0" borderId="16" xfId="2" applyNumberFormat="1" applyFont="1" applyFill="1" applyBorder="1"/>
    <xf numFmtId="0" fontId="15" fillId="0" borderId="0" xfId="0" applyFont="1" applyFill="1" applyBorder="1"/>
    <xf numFmtId="3" fontId="15" fillId="0" borderId="0" xfId="0" applyNumberFormat="1" applyFont="1" applyFill="1" applyBorder="1"/>
    <xf numFmtId="9" fontId="16" fillId="0" borderId="0" xfId="2" applyFont="1" applyFill="1" applyBorder="1"/>
    <xf numFmtId="1" fontId="15" fillId="0" borderId="0" xfId="0" applyNumberFormat="1" applyFont="1" applyFill="1" applyBorder="1"/>
    <xf numFmtId="1" fontId="16" fillId="0" borderId="0" xfId="2" applyNumberFormat="1" applyFont="1" applyFill="1" applyBorder="1"/>
    <xf numFmtId="0" fontId="17" fillId="0" borderId="0" xfId="0" applyNumberFormat="1" applyFont="1" applyBorder="1"/>
    <xf numFmtId="0" fontId="15" fillId="0" borderId="0" xfId="0" applyFont="1" applyBorder="1"/>
    <xf numFmtId="1" fontId="15" fillId="0" borderId="0" xfId="2" applyNumberFormat="1" applyFont="1" applyFill="1" applyBorder="1"/>
    <xf numFmtId="9" fontId="15" fillId="0" borderId="0" xfId="0" applyNumberFormat="1" applyFont="1" applyFill="1" applyBorder="1"/>
    <xf numFmtId="0" fontId="18" fillId="0" borderId="0" xfId="0" applyFont="1"/>
    <xf numFmtId="0" fontId="0" fillId="0" borderId="16" xfId="0" applyNumberFormat="1" applyBorder="1"/>
    <xf numFmtId="0" fontId="19" fillId="0" borderId="7" xfId="0" applyFont="1" applyBorder="1"/>
    <xf numFmtId="0" fontId="20" fillId="0" borderId="0" xfId="0" applyFont="1"/>
    <xf numFmtId="0" fontId="0" fillId="3" borderId="0" xfId="0" applyFill="1"/>
    <xf numFmtId="0" fontId="14" fillId="0" borderId="0" xfId="0" applyFont="1" applyFill="1"/>
    <xf numFmtId="0" fontId="0" fillId="0" borderId="0" xfId="0" applyFill="1"/>
    <xf numFmtId="9" fontId="12" fillId="0" borderId="0" xfId="2" applyFont="1" applyFill="1"/>
    <xf numFmtId="9" fontId="12" fillId="0" borderId="0" xfId="2" applyFont="1" applyFill="1" applyBorder="1"/>
    <xf numFmtId="0" fontId="11" fillId="0" borderId="0" xfId="0" applyFont="1" applyFill="1"/>
    <xf numFmtId="0" fontId="6" fillId="0" borderId="8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26" xfId="0" applyFont="1" applyBorder="1" applyAlignment="1">
      <alignment wrapText="1"/>
    </xf>
    <xf numFmtId="0" fontId="0" fillId="0" borderId="0" xfId="0" applyBorder="1"/>
    <xf numFmtId="0" fontId="19" fillId="0" borderId="0" xfId="0" applyFont="1" applyBorder="1"/>
    <xf numFmtId="0" fontId="2" fillId="0" borderId="0" xfId="0" applyFont="1" applyFill="1" applyBorder="1" applyAlignment="1">
      <alignment horizontal="center"/>
    </xf>
    <xf numFmtId="0" fontId="16" fillId="0" borderId="18" xfId="0" applyFont="1" applyFill="1" applyBorder="1"/>
    <xf numFmtId="9" fontId="16" fillId="0" borderId="13" xfId="2" applyFont="1" applyFill="1" applyBorder="1"/>
    <xf numFmtId="0" fontId="2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Border="1"/>
    <xf numFmtId="0" fontId="0" fillId="0" borderId="0" xfId="0" applyAlignment="1">
      <alignment horizontal="left"/>
    </xf>
    <xf numFmtId="9" fontId="5" fillId="0" borderId="13" xfId="2" applyFont="1" applyFill="1" applyBorder="1"/>
    <xf numFmtId="9" fontId="5" fillId="0" borderId="13" xfId="0" applyNumberFormat="1" applyFont="1" applyFill="1" applyBorder="1"/>
    <xf numFmtId="9" fontId="5" fillId="0" borderId="29" xfId="0" applyNumberFormat="1" applyFont="1" applyFill="1" applyBorder="1"/>
    <xf numFmtId="0" fontId="15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9" fontId="5" fillId="0" borderId="40" xfId="0" applyNumberFormat="1" applyFont="1" applyFill="1" applyBorder="1"/>
    <xf numFmtId="9" fontId="8" fillId="0" borderId="14" xfId="0" applyNumberFormat="1" applyFont="1" applyFill="1" applyBorder="1"/>
    <xf numFmtId="9" fontId="8" fillId="0" borderId="40" xfId="0" applyNumberFormat="1" applyFont="1" applyFill="1" applyBorder="1"/>
    <xf numFmtId="9" fontId="8" fillId="0" borderId="9" xfId="0" applyNumberFormat="1" applyFont="1" applyFill="1" applyBorder="1"/>
    <xf numFmtId="9" fontId="3" fillId="0" borderId="3" xfId="0" applyNumberFormat="1" applyFont="1" applyFill="1" applyBorder="1"/>
    <xf numFmtId="0" fontId="7" fillId="0" borderId="41" xfId="0" applyFont="1" applyFill="1" applyBorder="1"/>
    <xf numFmtId="9" fontId="5" fillId="0" borderId="12" xfId="2" applyFont="1" applyFill="1" applyBorder="1"/>
    <xf numFmtId="0" fontId="2" fillId="0" borderId="34" xfId="0" applyFont="1" applyFill="1" applyBorder="1" applyAlignment="1"/>
    <xf numFmtId="0" fontId="0" fillId="0" borderId="35" xfId="0" applyBorder="1" applyAlignment="1"/>
    <xf numFmtId="0" fontId="27" fillId="0" borderId="0" xfId="0" applyFont="1"/>
    <xf numFmtId="0" fontId="5" fillId="0" borderId="49" xfId="0" applyFont="1" applyBorder="1"/>
    <xf numFmtId="0" fontId="5" fillId="0" borderId="18" xfId="0" applyFont="1" applyBorder="1"/>
    <xf numFmtId="0" fontId="2" fillId="0" borderId="30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6" fillId="0" borderId="17" xfId="0" applyFont="1" applyBorder="1" applyAlignment="1">
      <alignment wrapText="1"/>
    </xf>
    <xf numFmtId="9" fontId="6" fillId="3" borderId="29" xfId="2" applyFont="1" applyFill="1" applyBorder="1"/>
    <xf numFmtId="0" fontId="6" fillId="3" borderId="33" xfId="0" applyFont="1" applyFill="1" applyBorder="1"/>
    <xf numFmtId="0" fontId="6" fillId="3" borderId="53" xfId="0" applyFont="1" applyFill="1" applyBorder="1"/>
    <xf numFmtId="0" fontId="5" fillId="0" borderId="8" xfId="0" applyFont="1" applyBorder="1"/>
    <xf numFmtId="0" fontId="6" fillId="5" borderId="3" xfId="0" applyFont="1" applyFill="1" applyBorder="1"/>
    <xf numFmtId="1" fontId="8" fillId="0" borderId="53" xfId="0" applyNumberFormat="1" applyFont="1" applyFill="1" applyBorder="1"/>
    <xf numFmtId="1" fontId="8" fillId="0" borderId="45" xfId="0" applyNumberFormat="1" applyFont="1" applyFill="1" applyBorder="1"/>
    <xf numFmtId="9" fontId="5" fillId="0" borderId="44" xfId="0" applyNumberFormat="1" applyFont="1" applyFill="1" applyBorder="1"/>
    <xf numFmtId="0" fontId="6" fillId="0" borderId="54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5" fillId="0" borderId="20" xfId="0" applyFont="1" applyFill="1" applyBorder="1"/>
    <xf numFmtId="0" fontId="5" fillId="0" borderId="31" xfId="0" applyFont="1" applyFill="1" applyBorder="1"/>
    <xf numFmtId="0" fontId="7" fillId="0" borderId="20" xfId="0" applyFont="1" applyBorder="1"/>
    <xf numFmtId="0" fontId="5" fillId="0" borderId="9" xfId="0" applyFont="1" applyBorder="1"/>
    <xf numFmtId="0" fontId="15" fillId="0" borderId="8" xfId="0" applyFont="1" applyFill="1" applyBorder="1"/>
    <xf numFmtId="0" fontId="15" fillId="0" borderId="26" xfId="0" applyFont="1" applyFill="1" applyBorder="1" applyAlignment="1">
      <alignment horizontal="left" wrapText="1"/>
    </xf>
    <xf numFmtId="0" fontId="15" fillId="0" borderId="26" xfId="0" applyFont="1" applyFill="1" applyBorder="1" applyAlignment="1">
      <alignment wrapText="1"/>
    </xf>
    <xf numFmtId="1" fontId="16" fillId="0" borderId="25" xfId="2" applyNumberFormat="1" applyFont="1" applyFill="1" applyBorder="1"/>
    <xf numFmtId="1" fontId="15" fillId="0" borderId="4" xfId="2" applyNumberFormat="1" applyFont="1" applyFill="1" applyBorder="1"/>
    <xf numFmtId="0" fontId="15" fillId="0" borderId="55" xfId="0" applyFont="1" applyFill="1" applyBorder="1" applyAlignment="1">
      <alignment horizontal="center"/>
    </xf>
    <xf numFmtId="0" fontId="15" fillId="0" borderId="49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9" fontId="16" fillId="0" borderId="47" xfId="2" applyFont="1" applyFill="1" applyBorder="1"/>
    <xf numFmtId="0" fontId="15" fillId="0" borderId="58" xfId="0" applyFont="1" applyFill="1" applyBorder="1" applyAlignment="1">
      <alignment horizontal="center"/>
    </xf>
    <xf numFmtId="0" fontId="15" fillId="0" borderId="59" xfId="0" applyFont="1" applyFill="1" applyBorder="1" applyAlignment="1">
      <alignment horizontal="center"/>
    </xf>
    <xf numFmtId="1" fontId="16" fillId="0" borderId="24" xfId="2" applyNumberFormat="1" applyFont="1" applyFill="1" applyBorder="1"/>
    <xf numFmtId="0" fontId="15" fillId="0" borderId="51" xfId="0" applyFont="1" applyFill="1" applyBorder="1" applyAlignment="1">
      <alignment horizontal="center"/>
    </xf>
    <xf numFmtId="0" fontId="17" fillId="0" borderId="0" xfId="0" applyFont="1" applyBorder="1"/>
    <xf numFmtId="0" fontId="16" fillId="0" borderId="59" xfId="0" applyFont="1" applyFill="1" applyBorder="1"/>
    <xf numFmtId="0" fontId="15" fillId="0" borderId="18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57" xfId="0" applyFont="1" applyFill="1" applyBorder="1"/>
    <xf numFmtId="0" fontId="0" fillId="0" borderId="49" xfId="0" applyBorder="1"/>
    <xf numFmtId="0" fontId="0" fillId="0" borderId="49" xfId="0" applyFill="1" applyBorder="1"/>
    <xf numFmtId="9" fontId="12" fillId="0" borderId="48" xfId="2" applyFont="1" applyFill="1" applyBorder="1"/>
    <xf numFmtId="3" fontId="3" fillId="0" borderId="3" xfId="0" applyNumberFormat="1" applyFont="1" applyFill="1" applyBorder="1"/>
    <xf numFmtId="0" fontId="4" fillId="0" borderId="26" xfId="0" applyFont="1" applyFill="1" applyBorder="1" applyAlignment="1">
      <alignment horizontal="left"/>
    </xf>
    <xf numFmtId="0" fontId="4" fillId="0" borderId="26" xfId="0" applyFont="1" applyFill="1" applyBorder="1"/>
    <xf numFmtId="3" fontId="3" fillId="0" borderId="54" xfId="0" applyNumberFormat="1" applyFont="1" applyFill="1" applyBorder="1"/>
    <xf numFmtId="3" fontId="3" fillId="0" borderId="41" xfId="0" applyNumberFormat="1" applyFont="1" applyFill="1" applyBorder="1"/>
    <xf numFmtId="3" fontId="5" fillId="0" borderId="53" xfId="0" applyNumberFormat="1" applyFont="1" applyFill="1" applyBorder="1"/>
    <xf numFmtId="9" fontId="3" fillId="0" borderId="7" xfId="0" applyNumberFormat="1" applyFont="1" applyFill="1" applyBorder="1"/>
    <xf numFmtId="0" fontId="5" fillId="0" borderId="2" xfId="0" applyFont="1" applyFill="1" applyBorder="1"/>
    <xf numFmtId="0" fontId="5" fillId="0" borderId="7" xfId="0" applyFont="1" applyFill="1" applyBorder="1"/>
    <xf numFmtId="0" fontId="24" fillId="0" borderId="45" xfId="0" applyNumberFormat="1" applyFont="1" applyBorder="1"/>
    <xf numFmtId="9" fontId="5" fillId="0" borderId="44" xfId="2" applyFont="1" applyFill="1" applyBorder="1"/>
    <xf numFmtId="3" fontId="5" fillId="0" borderId="45" xfId="0" applyNumberFormat="1" applyFont="1" applyFill="1" applyBorder="1"/>
    <xf numFmtId="0" fontId="2" fillId="0" borderId="34" xfId="0" applyFont="1" applyFill="1" applyBorder="1"/>
    <xf numFmtId="9" fontId="5" fillId="0" borderId="27" xfId="2" applyFont="1" applyFill="1" applyBorder="1"/>
    <xf numFmtId="9" fontId="5" fillId="0" borderId="38" xfId="2" applyFont="1" applyFill="1" applyBorder="1"/>
    <xf numFmtId="0" fontId="2" fillId="4" borderId="41" xfId="0" applyFont="1" applyFill="1" applyBorder="1" applyAlignment="1">
      <alignment horizontal="center"/>
    </xf>
    <xf numFmtId="0" fontId="2" fillId="4" borderId="36" xfId="0" applyFont="1" applyFill="1" applyBorder="1" applyAlignment="1">
      <alignment horizontal="center"/>
    </xf>
    <xf numFmtId="0" fontId="4" fillId="0" borderId="2" xfId="0" applyFont="1" applyFill="1" applyBorder="1"/>
    <xf numFmtId="9" fontId="7" fillId="0" borderId="37" xfId="2" applyFont="1" applyFill="1" applyBorder="1"/>
    <xf numFmtId="9" fontId="7" fillId="0" borderId="36" xfId="2" applyFont="1" applyFill="1" applyBorder="1"/>
    <xf numFmtId="0" fontId="6" fillId="4" borderId="41" xfId="0" applyFont="1" applyFill="1" applyBorder="1"/>
    <xf numFmtId="9" fontId="6" fillId="4" borderId="36" xfId="2" applyFont="1" applyFill="1" applyBorder="1"/>
    <xf numFmtId="0" fontId="5" fillId="0" borderId="57" xfId="0" applyFont="1" applyFill="1" applyBorder="1"/>
    <xf numFmtId="0" fontId="2" fillId="0" borderId="50" xfId="0" applyFont="1" applyFill="1" applyBorder="1" applyAlignment="1">
      <alignment horizontal="center"/>
    </xf>
    <xf numFmtId="0" fontId="6" fillId="0" borderId="7" xfId="0" applyFont="1" applyFill="1" applyBorder="1"/>
    <xf numFmtId="0" fontId="5" fillId="0" borderId="15" xfId="0" applyFont="1" applyFill="1" applyBorder="1"/>
    <xf numFmtId="0" fontId="7" fillId="0" borderId="7" xfId="0" applyFont="1" applyFill="1" applyBorder="1"/>
    <xf numFmtId="0" fontId="24" fillId="0" borderId="61" xfId="0" applyNumberFormat="1" applyFont="1" applyBorder="1"/>
    <xf numFmtId="0" fontId="0" fillId="0" borderId="2" xfId="0" applyBorder="1"/>
    <xf numFmtId="0" fontId="30" fillId="0" borderId="8" xfId="0" applyFont="1" applyBorder="1" applyAlignment="1"/>
    <xf numFmtId="9" fontId="6" fillId="5" borderId="30" xfId="2" applyFont="1" applyFill="1" applyBorder="1"/>
    <xf numFmtId="0" fontId="6" fillId="0" borderId="30" xfId="0" applyFont="1" applyFill="1" applyBorder="1" applyAlignment="1">
      <alignment horizontal="center"/>
    </xf>
    <xf numFmtId="0" fontId="0" fillId="0" borderId="0" xfId="0" applyNumberFormat="1"/>
    <xf numFmtId="0" fontId="6" fillId="3" borderId="46" xfId="0" applyFont="1" applyFill="1" applyBorder="1"/>
    <xf numFmtId="0" fontId="2" fillId="0" borderId="21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9" fontId="8" fillId="0" borderId="16" xfId="2" applyFont="1" applyFill="1" applyBorder="1"/>
    <xf numFmtId="9" fontId="5" fillId="0" borderId="16" xfId="2" applyFont="1" applyFill="1" applyBorder="1"/>
    <xf numFmtId="0" fontId="6" fillId="0" borderId="17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0" fontId="6" fillId="0" borderId="2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" fontId="8" fillId="0" borderId="16" xfId="2" applyNumberFormat="1" applyFont="1" applyFill="1" applyBorder="1"/>
    <xf numFmtId="1" fontId="8" fillId="0" borderId="16" xfId="0" applyNumberFormat="1" applyFont="1" applyFill="1" applyBorder="1"/>
    <xf numFmtId="1" fontId="8" fillId="0" borderId="46" xfId="2" applyNumberFormat="1" applyFont="1" applyFill="1" applyBorder="1"/>
    <xf numFmtId="1" fontId="8" fillId="0" borderId="33" xfId="0" applyNumberFormat="1" applyFont="1" applyFill="1" applyBorder="1"/>
    <xf numFmtId="0" fontId="15" fillId="0" borderId="17" xfId="0" applyFont="1" applyFill="1" applyBorder="1" applyAlignment="1">
      <alignment horizontal="left" wrapText="1"/>
    </xf>
    <xf numFmtId="0" fontId="21" fillId="0" borderId="0" xfId="0" applyFont="1"/>
    <xf numFmtId="0" fontId="29" fillId="0" borderId="0" xfId="0" applyFont="1"/>
    <xf numFmtId="0" fontId="4" fillId="0" borderId="27" xfId="0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center"/>
    </xf>
    <xf numFmtId="9" fontId="5" fillId="4" borderId="16" xfId="2" applyFont="1" applyFill="1" applyBorder="1"/>
    <xf numFmtId="9" fontId="5" fillId="4" borderId="16" xfId="0" applyNumberFormat="1" applyFont="1" applyFill="1" applyBorder="1"/>
    <xf numFmtId="9" fontId="5" fillId="0" borderId="16" xfId="0" applyNumberFormat="1" applyFont="1" applyFill="1" applyBorder="1"/>
    <xf numFmtId="0" fontId="6" fillId="0" borderId="62" xfId="0" applyFont="1" applyFill="1" applyBorder="1" applyAlignment="1">
      <alignment horizontal="center"/>
    </xf>
    <xf numFmtId="0" fontId="6" fillId="0" borderId="27" xfId="0" applyFont="1" applyFill="1" applyBorder="1" applyAlignment="1">
      <alignment wrapText="1"/>
    </xf>
    <xf numFmtId="0" fontId="6" fillId="0" borderId="63" xfId="0" applyFont="1" applyFill="1" applyBorder="1" applyAlignment="1">
      <alignment wrapText="1"/>
    </xf>
    <xf numFmtId="0" fontId="2" fillId="0" borderId="62" xfId="0" applyFont="1" applyFill="1" applyBorder="1" applyAlignment="1">
      <alignment horizontal="center"/>
    </xf>
    <xf numFmtId="9" fontId="7" fillId="0" borderId="36" xfId="0" applyNumberFormat="1" applyFont="1" applyFill="1" applyBorder="1"/>
    <xf numFmtId="0" fontId="6" fillId="0" borderId="2" xfId="0" applyFont="1" applyFill="1" applyBorder="1"/>
    <xf numFmtId="0" fontId="0" fillId="0" borderId="16" xfId="0" applyBorder="1"/>
    <xf numFmtId="0" fontId="28" fillId="0" borderId="1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5" fillId="0" borderId="14" xfId="0" applyFont="1" applyFill="1" applyBorder="1"/>
    <xf numFmtId="0" fontId="2" fillId="0" borderId="13" xfId="0" applyFont="1" applyFill="1" applyBorder="1" applyAlignment="1">
      <alignment horizontal="center"/>
    </xf>
    <xf numFmtId="0" fontId="6" fillId="0" borderId="41" xfId="0" applyFont="1" applyFill="1" applyBorder="1"/>
    <xf numFmtId="9" fontId="6" fillId="0" borderId="36" xfId="0" applyNumberFormat="1" applyFont="1" applyFill="1" applyBorder="1"/>
    <xf numFmtId="0" fontId="6" fillId="0" borderId="50" xfId="0" applyNumberFormat="1" applyFont="1" applyBorder="1"/>
    <xf numFmtId="9" fontId="6" fillId="0" borderId="36" xfId="2" applyFont="1" applyFill="1" applyBorder="1"/>
    <xf numFmtId="0" fontId="6" fillId="0" borderId="0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5" fillId="0" borderId="28" xfId="0" applyFont="1" applyBorder="1"/>
    <xf numFmtId="0" fontId="2" fillId="2" borderId="33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31" fillId="0" borderId="0" xfId="0" applyFont="1" applyBorder="1"/>
    <xf numFmtId="1" fontId="6" fillId="5" borderId="7" xfId="0" applyNumberFormat="1" applyFont="1" applyFill="1" applyBorder="1"/>
    <xf numFmtId="9" fontId="32" fillId="0" borderId="14" xfId="2" applyFont="1" applyBorder="1"/>
    <xf numFmtId="9" fontId="33" fillId="2" borderId="16" xfId="2" applyFont="1" applyFill="1" applyBorder="1" applyAlignment="1">
      <alignment horizontal="center"/>
    </xf>
    <xf numFmtId="9" fontId="33" fillId="2" borderId="13" xfId="2" applyFont="1" applyFill="1" applyBorder="1" applyAlignment="1">
      <alignment horizontal="center"/>
    </xf>
    <xf numFmtId="9" fontId="32" fillId="0" borderId="20" xfId="2" applyFont="1" applyBorder="1"/>
    <xf numFmtId="9" fontId="32" fillId="0" borderId="8" xfId="2" applyFont="1" applyBorder="1"/>
    <xf numFmtId="9" fontId="33" fillId="0" borderId="3" xfId="2" applyFont="1" applyFill="1" applyBorder="1" applyAlignment="1">
      <alignment horizontal="center"/>
    </xf>
    <xf numFmtId="9" fontId="33" fillId="0" borderId="30" xfId="2" applyFont="1" applyFill="1" applyBorder="1" applyAlignment="1">
      <alignment horizontal="center"/>
    </xf>
    <xf numFmtId="9" fontId="33" fillId="0" borderId="20" xfId="2" applyFont="1" applyFill="1" applyBorder="1" applyAlignment="1">
      <alignment horizontal="left" wrapText="1"/>
    </xf>
    <xf numFmtId="1" fontId="32" fillId="0" borderId="9" xfId="2" applyNumberFormat="1" applyFont="1" applyFill="1" applyBorder="1"/>
    <xf numFmtId="9" fontId="32" fillId="0" borderId="13" xfId="2" applyFont="1" applyFill="1" applyBorder="1"/>
    <xf numFmtId="9" fontId="33" fillId="0" borderId="9" xfId="2" applyFont="1" applyFill="1" applyBorder="1" applyAlignment="1">
      <alignment horizontal="left" wrapText="1"/>
    </xf>
    <xf numFmtId="9" fontId="33" fillId="0" borderId="31" xfId="2" applyFont="1" applyFill="1" applyBorder="1" applyAlignment="1">
      <alignment horizontal="left" wrapText="1"/>
    </xf>
    <xf numFmtId="1" fontId="32" fillId="0" borderId="31" xfId="2" applyNumberFormat="1" applyFont="1" applyFill="1" applyBorder="1"/>
    <xf numFmtId="9" fontId="32" fillId="0" borderId="12" xfId="2" applyFont="1" applyFill="1" applyBorder="1"/>
    <xf numFmtId="9" fontId="32" fillId="0" borderId="31" xfId="2" applyFont="1" applyFill="1" applyBorder="1"/>
    <xf numFmtId="9" fontId="32" fillId="0" borderId="29" xfId="2" applyFont="1" applyFill="1" applyBorder="1"/>
    <xf numFmtId="9" fontId="33" fillId="2" borderId="7" xfId="2" applyFont="1" applyFill="1" applyBorder="1"/>
    <xf numFmtId="1" fontId="33" fillId="2" borderId="3" xfId="2" applyNumberFormat="1" applyFont="1" applyFill="1" applyBorder="1"/>
    <xf numFmtId="9" fontId="33" fillId="2" borderId="59" xfId="2" applyFont="1" applyFill="1" applyBorder="1"/>
    <xf numFmtId="9" fontId="33" fillId="2" borderId="30" xfId="2" applyFont="1" applyFill="1" applyBorder="1"/>
    <xf numFmtId="9" fontId="32" fillId="6" borderId="2" xfId="2" applyFont="1" applyFill="1" applyBorder="1" applyAlignment="1">
      <alignment horizontal="left" wrapText="1"/>
    </xf>
    <xf numFmtId="1" fontId="32" fillId="6" borderId="18" xfId="2" applyNumberFormat="1" applyFont="1" applyFill="1" applyBorder="1"/>
    <xf numFmtId="9" fontId="32" fillId="6" borderId="2" xfId="2" applyFont="1" applyFill="1" applyBorder="1"/>
    <xf numFmtId="9" fontId="32" fillId="6" borderId="7" xfId="2" applyFont="1" applyFill="1" applyBorder="1"/>
    <xf numFmtId="9" fontId="32" fillId="6" borderId="13" xfId="2" applyFont="1" applyFill="1" applyBorder="1"/>
    <xf numFmtId="0" fontId="4" fillId="0" borderId="16" xfId="0" applyFont="1" applyFill="1" applyBorder="1" applyAlignment="1">
      <alignment horizontal="left" wrapText="1"/>
    </xf>
    <xf numFmtId="9" fontId="6" fillId="4" borderId="16" xfId="2" applyFont="1" applyFill="1" applyBorder="1"/>
    <xf numFmtId="0" fontId="4" fillId="0" borderId="16" xfId="0" applyFont="1" applyFill="1" applyBorder="1" applyAlignment="1">
      <alignment wrapText="1"/>
    </xf>
    <xf numFmtId="9" fontId="5" fillId="0" borderId="25" xfId="2" applyFont="1" applyFill="1" applyBorder="1"/>
    <xf numFmtId="1" fontId="6" fillId="5" borderId="5" xfId="0" applyNumberFormat="1" applyFont="1" applyFill="1" applyBorder="1"/>
    <xf numFmtId="0" fontId="6" fillId="0" borderId="63" xfId="0" applyFont="1" applyBorder="1" applyAlignment="1">
      <alignment wrapText="1"/>
    </xf>
    <xf numFmtId="0" fontId="6" fillId="3" borderId="62" xfId="0" applyFont="1" applyFill="1" applyBorder="1"/>
    <xf numFmtId="0" fontId="6" fillId="5" borderId="7" xfId="0" applyFont="1" applyFill="1" applyBorder="1"/>
    <xf numFmtId="9" fontId="5" fillId="5" borderId="30" xfId="2" applyFont="1" applyFill="1" applyBorder="1"/>
    <xf numFmtId="0" fontId="6" fillId="3" borderId="50" xfId="0" applyFont="1" applyFill="1" applyBorder="1"/>
    <xf numFmtId="0" fontId="8" fillId="5" borderId="7" xfId="0" applyFont="1" applyFill="1" applyBorder="1"/>
    <xf numFmtId="0" fontId="15" fillId="0" borderId="63" xfId="0" applyFont="1" applyFill="1" applyBorder="1" applyAlignment="1">
      <alignment horizontal="left" wrapText="1"/>
    </xf>
    <xf numFmtId="9" fontId="16" fillId="0" borderId="25" xfId="2" applyFont="1" applyFill="1" applyBorder="1"/>
    <xf numFmtId="9" fontId="16" fillId="0" borderId="25" xfId="0" applyNumberFormat="1" applyFont="1" applyFill="1" applyBorder="1"/>
    <xf numFmtId="9" fontId="16" fillId="0" borderId="29" xfId="2" applyFont="1" applyFill="1" applyBorder="1"/>
    <xf numFmtId="0" fontId="15" fillId="0" borderId="5" xfId="0" applyFont="1" applyFill="1" applyBorder="1"/>
    <xf numFmtId="9" fontId="15" fillId="0" borderId="4" xfId="2" applyFont="1" applyFill="1" applyBorder="1"/>
    <xf numFmtId="9" fontId="15" fillId="0" borderId="4" xfId="0" applyNumberFormat="1" applyFont="1" applyFill="1" applyBorder="1"/>
    <xf numFmtId="9" fontId="16" fillId="0" borderId="30" xfId="2" applyFont="1" applyFill="1" applyBorder="1"/>
    <xf numFmtId="0" fontId="34" fillId="0" borderId="0" xfId="0" applyFont="1" applyFill="1"/>
    <xf numFmtId="0" fontId="35" fillId="0" borderId="0" xfId="0" applyFont="1"/>
    <xf numFmtId="0" fontId="34" fillId="0" borderId="0" xfId="0" applyFont="1"/>
    <xf numFmtId="0" fontId="4" fillId="0" borderId="63" xfId="0" applyFont="1" applyFill="1" applyBorder="1" applyAlignment="1">
      <alignment horizontal="left"/>
    </xf>
    <xf numFmtId="9" fontId="5" fillId="0" borderId="29" xfId="2" applyFont="1" applyFill="1" applyBorder="1"/>
    <xf numFmtId="9" fontId="7" fillId="0" borderId="30" xfId="2" applyFont="1" applyFill="1" applyBorder="1"/>
    <xf numFmtId="3" fontId="7" fillId="0" borderId="50" xfId="0" applyNumberFormat="1" applyFont="1" applyFill="1" applyBorder="1"/>
    <xf numFmtId="3" fontId="5" fillId="0" borderId="33" xfId="0" applyNumberFormat="1" applyFont="1" applyFill="1" applyBorder="1"/>
    <xf numFmtId="9" fontId="7" fillId="0" borderId="30" xfId="0" applyNumberFormat="1" applyFont="1" applyBorder="1"/>
    <xf numFmtId="0" fontId="0" fillId="7" borderId="0" xfId="0" applyFill="1"/>
    <xf numFmtId="0" fontId="31" fillId="8" borderId="64" xfId="0" applyFont="1" applyFill="1" applyBorder="1"/>
    <xf numFmtId="0" fontId="0" fillId="7" borderId="0" xfId="0" applyNumberFormat="1" applyFill="1"/>
    <xf numFmtId="0" fontId="31" fillId="8" borderId="65" xfId="0" applyNumberFormat="1" applyFont="1" applyFill="1" applyBorder="1"/>
    <xf numFmtId="0" fontId="5" fillId="7" borderId="0" xfId="0" applyFont="1" applyFill="1"/>
    <xf numFmtId="0" fontId="6" fillId="5" borderId="54" xfId="0" applyFont="1" applyFill="1" applyBorder="1"/>
    <xf numFmtId="9" fontId="5" fillId="5" borderId="36" xfId="2" applyFont="1" applyFill="1" applyBorder="1"/>
    <xf numFmtId="0" fontId="6" fillId="5" borderId="41" xfId="0" applyFont="1" applyFill="1" applyBorder="1"/>
    <xf numFmtId="9" fontId="5" fillId="5" borderId="42" xfId="2" applyFont="1" applyFill="1" applyBorder="1"/>
    <xf numFmtId="0" fontId="8" fillId="5" borderId="54" xfId="0" applyFont="1" applyFill="1" applyBorder="1"/>
    <xf numFmtId="9" fontId="8" fillId="5" borderId="42" xfId="2" applyFont="1" applyFill="1" applyBorder="1"/>
    <xf numFmtId="1" fontId="6" fillId="5" borderId="10" xfId="0" applyNumberFormat="1" applyFont="1" applyFill="1" applyBorder="1"/>
    <xf numFmtId="9" fontId="6" fillId="5" borderId="36" xfId="2" applyFont="1" applyFill="1" applyBorder="1"/>
    <xf numFmtId="9" fontId="8" fillId="5" borderId="37" xfId="2" applyFont="1" applyFill="1" applyBorder="1"/>
    <xf numFmtId="1" fontId="15" fillId="0" borderId="54" xfId="0" applyNumberFormat="1" applyFont="1" applyFill="1" applyBorder="1"/>
    <xf numFmtId="9" fontId="15" fillId="0" borderId="37" xfId="2" applyFont="1" applyFill="1" applyBorder="1"/>
    <xf numFmtId="1" fontId="15" fillId="0" borderId="37" xfId="2" applyNumberFormat="1" applyFont="1" applyFill="1" applyBorder="1"/>
    <xf numFmtId="9" fontId="15" fillId="0" borderId="37" xfId="0" applyNumberFormat="1" applyFont="1" applyFill="1" applyBorder="1"/>
    <xf numFmtId="9" fontId="16" fillId="0" borderId="36" xfId="2" applyFont="1" applyFill="1" applyBorder="1"/>
    <xf numFmtId="9" fontId="36" fillId="4" borderId="16" xfId="2" applyFont="1" applyFill="1" applyBorder="1"/>
    <xf numFmtId="0" fontId="36" fillId="4" borderId="16" xfId="0" applyFont="1" applyFill="1" applyBorder="1"/>
    <xf numFmtId="1" fontId="36" fillId="2" borderId="16" xfId="2" applyNumberFormat="1" applyFont="1" applyFill="1" applyBorder="1"/>
    <xf numFmtId="9" fontId="36" fillId="2" borderId="16" xfId="2" applyFont="1" applyFill="1" applyBorder="1"/>
    <xf numFmtId="1" fontId="36" fillId="2" borderId="13" xfId="2" applyNumberFormat="1" applyFont="1" applyFill="1" applyBorder="1"/>
    <xf numFmtId="0" fontId="5" fillId="0" borderId="5" xfId="0" applyFont="1" applyFill="1" applyBorder="1"/>
    <xf numFmtId="0" fontId="6" fillId="0" borderId="16" xfId="0" applyFont="1" applyFill="1" applyBorder="1" applyAlignment="1">
      <alignment horizontal="center"/>
    </xf>
    <xf numFmtId="0" fontId="0" fillId="7" borderId="16" xfId="0" applyNumberFormat="1" applyFill="1" applyBorder="1"/>
    <xf numFmtId="0" fontId="0" fillId="7" borderId="0" xfId="0" applyFill="1" applyAlignment="1">
      <alignment horizontal="left"/>
    </xf>
    <xf numFmtId="0" fontId="31" fillId="8" borderId="65" xfId="0" applyFont="1" applyFill="1" applyBorder="1" applyAlignment="1">
      <alignment horizontal="left"/>
    </xf>
    <xf numFmtId="0" fontId="6" fillId="0" borderId="59" xfId="0" applyFont="1" applyFill="1" applyBorder="1" applyAlignment="1">
      <alignment horizontal="center"/>
    </xf>
    <xf numFmtId="9" fontId="33" fillId="7" borderId="16" xfId="2" applyFont="1" applyFill="1" applyBorder="1" applyAlignment="1">
      <alignment horizontal="center"/>
    </xf>
    <xf numFmtId="0" fontId="27" fillId="0" borderId="0" xfId="0" applyFont="1" applyBorder="1"/>
    <xf numFmtId="9" fontId="22" fillId="0" borderId="66" xfId="2" applyFont="1" applyBorder="1"/>
    <xf numFmtId="9" fontId="23" fillId="2" borderId="38" xfId="2" applyFont="1" applyFill="1" applyBorder="1" applyAlignment="1">
      <alignment horizontal="center"/>
    </xf>
    <xf numFmtId="1" fontId="21" fillId="2" borderId="39" xfId="2" applyNumberFormat="1" applyFont="1" applyFill="1" applyBorder="1"/>
    <xf numFmtId="1" fontId="37" fillId="2" borderId="67" xfId="2" applyNumberFormat="1" applyFont="1" applyFill="1" applyBorder="1"/>
    <xf numFmtId="9" fontId="37" fillId="2" borderId="67" xfId="2" applyFont="1" applyFill="1" applyBorder="1"/>
    <xf numFmtId="1" fontId="36" fillId="2" borderId="12" xfId="2" applyNumberFormat="1" applyFont="1" applyFill="1" applyBorder="1"/>
    <xf numFmtId="9" fontId="3" fillId="0" borderId="42" xfId="0" applyNumberFormat="1" applyFont="1" applyFill="1" applyBorder="1"/>
    <xf numFmtId="9" fontId="25" fillId="4" borderId="16" xfId="0" applyNumberFormat="1" applyFont="1" applyFill="1" applyBorder="1"/>
    <xf numFmtId="9" fontId="25" fillId="0" borderId="16" xfId="0" applyNumberFormat="1" applyFont="1" applyFill="1" applyBorder="1"/>
    <xf numFmtId="1" fontId="36" fillId="7" borderId="16" xfId="2" applyNumberFormat="1" applyFont="1" applyFill="1" applyBorder="1"/>
    <xf numFmtId="0" fontId="36" fillId="7" borderId="16" xfId="0" applyFont="1" applyFill="1" applyBorder="1"/>
    <xf numFmtId="0" fontId="39" fillId="9" borderId="64" xfId="0" applyFont="1" applyFill="1" applyBorder="1"/>
    <xf numFmtId="0" fontId="40" fillId="0" borderId="0" xfId="0" applyNumberFormat="1" applyFont="1"/>
    <xf numFmtId="0" fontId="39" fillId="9" borderId="65" xfId="0" applyNumberFormat="1" applyFont="1" applyFill="1" applyBorder="1"/>
    <xf numFmtId="0" fontId="40" fillId="0" borderId="0" xfId="0" applyFont="1"/>
    <xf numFmtId="0" fontId="40" fillId="7" borderId="0" xfId="0" applyNumberFormat="1" applyFont="1" applyFill="1"/>
    <xf numFmtId="0" fontId="40" fillId="0" borderId="0" xfId="0" applyFont="1" applyBorder="1"/>
    <xf numFmtId="0" fontId="41" fillId="0" borderId="0" xfId="0" applyFont="1"/>
    <xf numFmtId="0" fontId="39" fillId="8" borderId="65" xfId="0" applyNumberFormat="1" applyFont="1" applyFill="1" applyBorder="1"/>
    <xf numFmtId="0" fontId="41" fillId="7" borderId="0" xfId="0" applyFont="1" applyFill="1"/>
    <xf numFmtId="0" fontId="39" fillId="8" borderId="64" xfId="0" applyFont="1" applyFill="1" applyBorder="1"/>
    <xf numFmtId="0" fontId="0" fillId="0" borderId="26" xfId="0" applyBorder="1" applyAlignment="1">
      <alignment horizontal="left"/>
    </xf>
    <xf numFmtId="0" fontId="5" fillId="0" borderId="16" xfId="0" applyFont="1" applyFill="1" applyBorder="1"/>
    <xf numFmtId="0" fontId="2" fillId="4" borderId="16" xfId="0" applyFont="1" applyFill="1" applyBorder="1" applyAlignment="1">
      <alignment horizontal="center"/>
    </xf>
    <xf numFmtId="0" fontId="6" fillId="0" borderId="16" xfId="0" applyFont="1" applyFill="1" applyBorder="1"/>
    <xf numFmtId="0" fontId="0" fillId="10" borderId="45" xfId="0" applyNumberFormat="1" applyFill="1" applyBorder="1"/>
    <xf numFmtId="9" fontId="6" fillId="10" borderId="44" xfId="2" applyFont="1" applyFill="1" applyBorder="1"/>
    <xf numFmtId="9" fontId="6" fillId="10" borderId="13" xfId="2" applyFont="1" applyFill="1" applyBorder="1"/>
    <xf numFmtId="0" fontId="0" fillId="10" borderId="32" xfId="0" applyNumberFormat="1" applyFill="1" applyBorder="1"/>
    <xf numFmtId="9" fontId="6" fillId="10" borderId="12" xfId="2" applyFont="1" applyFill="1" applyBorder="1"/>
    <xf numFmtId="0" fontId="38" fillId="10" borderId="39" xfId="0" applyNumberFormat="1" applyFont="1" applyFill="1" applyBorder="1"/>
    <xf numFmtId="9" fontId="6" fillId="10" borderId="36" xfId="2" applyFont="1" applyFill="1" applyBorder="1"/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50" xfId="0" applyFont="1" applyFill="1" applyBorder="1" applyAlignment="1">
      <alignment horizontal="center"/>
    </xf>
    <xf numFmtId="0" fontId="15" fillId="0" borderId="42" xfId="0" applyFont="1" applyFill="1" applyBorder="1" applyAlignment="1">
      <alignment horizontal="center"/>
    </xf>
    <xf numFmtId="0" fontId="15" fillId="0" borderId="56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15" fillId="0" borderId="52" xfId="0" applyFont="1" applyFill="1" applyBorder="1" applyAlignment="1">
      <alignment horizontal="center"/>
    </xf>
    <xf numFmtId="0" fontId="15" fillId="0" borderId="4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57" xfId="0" applyFont="1" applyFill="1" applyBorder="1" applyAlignment="1">
      <alignment horizontal="center"/>
    </xf>
    <xf numFmtId="9" fontId="23" fillId="2" borderId="38" xfId="2" applyFont="1" applyFill="1" applyBorder="1" applyAlignment="1">
      <alignment horizontal="center"/>
    </xf>
    <xf numFmtId="9" fontId="23" fillId="2" borderId="47" xfId="2" applyFont="1" applyFill="1" applyBorder="1" applyAlignment="1">
      <alignment horizontal="center"/>
    </xf>
    <xf numFmtId="9" fontId="23" fillId="0" borderId="38" xfId="2" applyFont="1" applyFill="1" applyBorder="1" applyAlignment="1">
      <alignment horizontal="center"/>
    </xf>
    <xf numFmtId="9" fontId="23" fillId="0" borderId="38" xfId="2" applyFont="1" applyFill="1" applyBorder="1" applyAlignment="1">
      <alignment horizontal="center" wrapText="1"/>
    </xf>
    <xf numFmtId="9" fontId="33" fillId="3" borderId="11" xfId="2" applyFont="1" applyFill="1" applyBorder="1" applyAlignment="1">
      <alignment horizontal="center"/>
    </xf>
    <xf numFmtId="9" fontId="33" fillId="3" borderId="48" xfId="2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23" fillId="10" borderId="5" xfId="0" applyFont="1" applyFill="1" applyBorder="1" applyAlignment="1">
      <alignment horizontal="center"/>
    </xf>
    <xf numFmtId="0" fontId="23" fillId="10" borderId="35" xfId="0" applyFont="1" applyFill="1" applyBorder="1" applyAlignment="1">
      <alignment horizontal="center"/>
    </xf>
    <xf numFmtId="0" fontId="23" fillId="10" borderId="11" xfId="0" applyFont="1" applyFill="1" applyBorder="1" applyAlignment="1">
      <alignment horizontal="center"/>
    </xf>
    <xf numFmtId="0" fontId="23" fillId="10" borderId="48" xfId="0" applyFont="1" applyFill="1" applyBorder="1" applyAlignment="1">
      <alignment horizont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213"/>
  <sheetViews>
    <sheetView zoomScale="93" zoomScaleNormal="93" workbookViewId="0">
      <selection activeCell="W44" sqref="W44"/>
    </sheetView>
  </sheetViews>
  <sheetFormatPr defaultRowHeight="15" x14ac:dyDescent="0.25"/>
  <cols>
    <col min="1" max="1" width="19.5703125" customWidth="1"/>
    <col min="2" max="2" width="5.42578125" bestFit="1" customWidth="1"/>
    <col min="3" max="3" width="7.7109375" customWidth="1"/>
    <col min="4" max="4" width="6.140625" customWidth="1"/>
    <col min="5" max="5" width="7.85546875" customWidth="1"/>
    <col min="6" max="6" width="6.140625" customWidth="1"/>
    <col min="7" max="7" width="8" customWidth="1"/>
    <col min="8" max="8" width="6.140625" customWidth="1"/>
    <col min="9" max="9" width="8.28515625" customWidth="1"/>
    <col min="10" max="10" width="6.140625" customWidth="1"/>
    <col min="11" max="11" width="8" bestFit="1" customWidth="1"/>
    <col min="12" max="12" width="6.140625" customWidth="1"/>
    <col min="13" max="13" width="8" customWidth="1"/>
    <col min="14" max="14" width="7.5703125" customWidth="1"/>
    <col min="15" max="15" width="6.85546875" customWidth="1"/>
    <col min="16" max="16" width="6" customWidth="1"/>
    <col min="17" max="17" width="8" customWidth="1"/>
    <col min="18" max="19" width="8.42578125" customWidth="1"/>
    <col min="20" max="43" width="9.140625" style="65"/>
  </cols>
  <sheetData>
    <row r="1" spans="1:20" x14ac:dyDescent="0.25">
      <c r="A1" s="16" t="s">
        <v>58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  <c r="O1" s="17"/>
      <c r="P1" s="17"/>
      <c r="Q1" s="17"/>
      <c r="R1" s="17"/>
      <c r="S1" s="17"/>
    </row>
    <row r="2" spans="1:20" x14ac:dyDescent="0.25">
      <c r="A2" s="14" t="s">
        <v>59</v>
      </c>
      <c r="B2" s="16"/>
      <c r="C2" s="16"/>
      <c r="D2" s="16"/>
      <c r="E2" s="16"/>
      <c r="F2" s="16"/>
      <c r="G2" s="16"/>
      <c r="H2" s="16"/>
      <c r="I2" s="16"/>
      <c r="J2" s="16"/>
      <c r="K2" s="17"/>
      <c r="L2" s="16"/>
      <c r="M2" s="16"/>
      <c r="N2" s="17"/>
      <c r="O2" s="17"/>
      <c r="P2" s="17"/>
      <c r="Q2" s="17"/>
      <c r="R2" s="17"/>
      <c r="S2" s="17"/>
    </row>
    <row r="3" spans="1:20" ht="15.75" thickBot="1" x14ac:dyDescent="0.3">
      <c r="A3" s="16" t="s">
        <v>126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</row>
    <row r="4" spans="1:20" ht="15.75" thickBot="1" x14ac:dyDescent="0.3">
      <c r="A4" s="110"/>
      <c r="B4" s="328" t="s">
        <v>0</v>
      </c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9"/>
      <c r="N4" s="17"/>
      <c r="O4" s="17"/>
      <c r="P4" s="17"/>
      <c r="Q4" s="17"/>
      <c r="R4" s="17"/>
      <c r="S4" s="17"/>
    </row>
    <row r="5" spans="1:20" ht="15.75" thickBot="1" x14ac:dyDescent="0.3">
      <c r="A5" s="111"/>
      <c r="B5" s="337" t="s">
        <v>38</v>
      </c>
      <c r="C5" s="338"/>
      <c r="D5" s="339" t="s">
        <v>36</v>
      </c>
      <c r="E5" s="340"/>
      <c r="F5" s="339" t="s">
        <v>35</v>
      </c>
      <c r="G5" s="341"/>
      <c r="H5" s="330" t="s">
        <v>37</v>
      </c>
      <c r="I5" s="334"/>
      <c r="J5" s="330" t="s">
        <v>39</v>
      </c>
      <c r="K5" s="331"/>
      <c r="L5" s="342" t="s">
        <v>16</v>
      </c>
      <c r="M5" s="343"/>
      <c r="N5" s="17"/>
      <c r="O5" s="17"/>
      <c r="P5" s="17"/>
      <c r="Q5" s="307"/>
      <c r="R5" s="307"/>
      <c r="S5" s="307"/>
      <c r="T5" s="307"/>
    </row>
    <row r="6" spans="1:20" ht="15.75" thickBot="1" x14ac:dyDescent="0.3">
      <c r="A6" s="90"/>
      <c r="B6" s="167" t="s">
        <v>50</v>
      </c>
      <c r="C6" s="94" t="s">
        <v>49</v>
      </c>
      <c r="D6" s="167" t="s">
        <v>50</v>
      </c>
      <c r="E6" s="94" t="s">
        <v>49</v>
      </c>
      <c r="F6" s="167" t="s">
        <v>50</v>
      </c>
      <c r="G6" s="94" t="s">
        <v>49</v>
      </c>
      <c r="H6" s="167" t="s">
        <v>50</v>
      </c>
      <c r="I6" s="168" t="s">
        <v>49</v>
      </c>
      <c r="J6" s="167" t="s">
        <v>50</v>
      </c>
      <c r="K6" s="169" t="s">
        <v>49</v>
      </c>
      <c r="L6" s="92" t="s">
        <v>50</v>
      </c>
      <c r="M6" s="93" t="s">
        <v>49</v>
      </c>
      <c r="N6" s="17"/>
      <c r="O6" s="17"/>
      <c r="P6" s="17"/>
      <c r="Q6" s="308"/>
      <c r="R6" s="308"/>
      <c r="S6" s="308"/>
      <c r="T6" s="308"/>
    </row>
    <row r="7" spans="1:20" x14ac:dyDescent="0.25">
      <c r="A7" s="95" t="s">
        <v>51</v>
      </c>
      <c r="B7" s="53">
        <v>5</v>
      </c>
      <c r="C7" s="170">
        <f>B7/B13</f>
        <v>2.901915264074289E-3</v>
      </c>
      <c r="D7" s="53">
        <v>7</v>
      </c>
      <c r="E7" s="171">
        <f>D7/D13</f>
        <v>5.96252129471891E-3</v>
      </c>
      <c r="F7" s="53"/>
      <c r="G7" s="171">
        <f>F7/F13</f>
        <v>0</v>
      </c>
      <c r="H7" s="53">
        <v>8</v>
      </c>
      <c r="I7" s="171">
        <f>H7/H13</f>
        <v>4.9382716049382715E-3</v>
      </c>
      <c r="J7" s="53">
        <v>17</v>
      </c>
      <c r="K7" s="171">
        <f>J7/J13</f>
        <v>2.1992238033635189E-2</v>
      </c>
      <c r="L7" s="166">
        <f>SUM(B7,D7,F7,H7,J7)</f>
        <v>37</v>
      </c>
      <c r="M7" s="18">
        <f>L7/L13</f>
        <v>6.8671121009651077E-3</v>
      </c>
      <c r="N7" s="17"/>
      <c r="O7" s="17"/>
      <c r="Q7" s="308"/>
      <c r="R7" s="308"/>
      <c r="S7" s="308"/>
      <c r="T7" s="308"/>
    </row>
    <row r="8" spans="1:20" ht="28.5" customHeight="1" x14ac:dyDescent="0.25">
      <c r="A8" s="64" t="s">
        <v>52</v>
      </c>
      <c r="B8" s="53">
        <v>138</v>
      </c>
      <c r="C8" s="170">
        <f>B8/B13</f>
        <v>8.0092861288450376E-2</v>
      </c>
      <c r="D8" s="53">
        <v>312</v>
      </c>
      <c r="E8" s="171">
        <f>D8/D13</f>
        <v>0.26575809199318567</v>
      </c>
      <c r="F8" s="53">
        <v>14</v>
      </c>
      <c r="G8" s="171">
        <f>F8/F13</f>
        <v>0.14285714285714285</v>
      </c>
      <c r="H8" s="53">
        <v>271</v>
      </c>
      <c r="I8" s="171">
        <f>H8/H13</f>
        <v>0.16728395061728396</v>
      </c>
      <c r="J8" s="53">
        <v>357</v>
      </c>
      <c r="K8" s="171">
        <f>J8/J13</f>
        <v>0.46183699870633893</v>
      </c>
      <c r="L8" s="98">
        <f t="shared" ref="L8:L13" si="0">SUM(B8,D8,F8,H8,J8)</f>
        <v>1092</v>
      </c>
      <c r="M8" s="18">
        <f>L8/L13</f>
        <v>0.20267260579064589</v>
      </c>
      <c r="N8" s="17"/>
      <c r="O8" s="17"/>
      <c r="Q8" s="308"/>
      <c r="R8" s="308"/>
      <c r="S8" s="308"/>
      <c r="T8" s="308"/>
    </row>
    <row r="9" spans="1:20" ht="30" x14ac:dyDescent="0.25">
      <c r="A9" s="64" t="s">
        <v>53</v>
      </c>
      <c r="B9" s="53">
        <v>442</v>
      </c>
      <c r="C9" s="170">
        <f>B9/B13</f>
        <v>0.25652930934416718</v>
      </c>
      <c r="D9" s="53">
        <v>306</v>
      </c>
      <c r="E9" s="171">
        <f>D9/D13</f>
        <v>0.26064735945485518</v>
      </c>
      <c r="F9" s="53">
        <v>29</v>
      </c>
      <c r="G9" s="171">
        <f>F9/F13</f>
        <v>0.29591836734693877</v>
      </c>
      <c r="H9" s="53">
        <v>527</v>
      </c>
      <c r="I9" s="171">
        <f>H9/H13</f>
        <v>0.32530864197530862</v>
      </c>
      <c r="J9" s="53">
        <v>130</v>
      </c>
      <c r="K9" s="171">
        <f>J9/J13</f>
        <v>0.16817593790426907</v>
      </c>
      <c r="L9" s="98">
        <f t="shared" si="0"/>
        <v>1434</v>
      </c>
      <c r="M9" s="18">
        <f>L9/L13</f>
        <v>0.26614699331848551</v>
      </c>
      <c r="N9" s="17"/>
      <c r="O9" s="17"/>
      <c r="Q9" s="308"/>
      <c r="R9" s="308"/>
      <c r="S9" s="308"/>
      <c r="T9" s="308"/>
    </row>
    <row r="10" spans="1:20" ht="45" x14ac:dyDescent="0.25">
      <c r="A10" s="64" t="s">
        <v>54</v>
      </c>
      <c r="B10" s="53">
        <v>132</v>
      </c>
      <c r="C10" s="170">
        <f>B10/B13</f>
        <v>7.6610562971561227E-2</v>
      </c>
      <c r="D10" s="53">
        <v>100</v>
      </c>
      <c r="E10" s="171">
        <f>D10/D13</f>
        <v>8.5178875638841564E-2</v>
      </c>
      <c r="F10" s="53">
        <v>13</v>
      </c>
      <c r="G10" s="171">
        <f>F10/F13</f>
        <v>0.1326530612244898</v>
      </c>
      <c r="H10" s="53">
        <v>102</v>
      </c>
      <c r="I10" s="171">
        <f>H10/H13</f>
        <v>6.2962962962962957E-2</v>
      </c>
      <c r="J10" s="53">
        <v>43</v>
      </c>
      <c r="K10" s="171">
        <f>J10/J13</f>
        <v>5.5627425614489003E-2</v>
      </c>
      <c r="L10" s="98">
        <f t="shared" si="0"/>
        <v>390</v>
      </c>
      <c r="M10" s="18">
        <f>L10/L13</f>
        <v>7.2383073496659248E-2</v>
      </c>
      <c r="N10" s="17"/>
      <c r="O10" s="17"/>
      <c r="Q10" s="308"/>
      <c r="R10" s="308"/>
      <c r="S10" s="308"/>
      <c r="T10" s="308"/>
    </row>
    <row r="11" spans="1:20" ht="30" x14ac:dyDescent="0.25">
      <c r="A11" s="64" t="s">
        <v>55</v>
      </c>
      <c r="B11" s="53">
        <v>150</v>
      </c>
      <c r="C11" s="170">
        <f>B11/B13</f>
        <v>8.7057457922228673E-2</v>
      </c>
      <c r="D11" s="53">
        <v>88</v>
      </c>
      <c r="E11" s="171">
        <f>D11/D13</f>
        <v>7.4957410562180582E-2</v>
      </c>
      <c r="F11" s="53">
        <v>6</v>
      </c>
      <c r="G11" s="171">
        <f>F11/F13</f>
        <v>6.1224489795918366E-2</v>
      </c>
      <c r="H11" s="53">
        <v>139</v>
      </c>
      <c r="I11" s="171">
        <f>H11/H13</f>
        <v>8.5802469135802473E-2</v>
      </c>
      <c r="J11" s="53">
        <v>15</v>
      </c>
      <c r="K11" s="171">
        <f>J11/J13</f>
        <v>1.9404915912031046E-2</v>
      </c>
      <c r="L11" s="98">
        <f t="shared" si="0"/>
        <v>398</v>
      </c>
      <c r="M11" s="18">
        <f>L11/L13</f>
        <v>7.3867854491462506E-2</v>
      </c>
      <c r="N11" s="17"/>
      <c r="O11" s="17"/>
      <c r="Q11" s="308"/>
      <c r="R11" s="308"/>
      <c r="S11" s="308"/>
      <c r="T11" s="308"/>
    </row>
    <row r="12" spans="1:20" ht="30.75" thickBot="1" x14ac:dyDescent="0.3">
      <c r="A12" s="241" t="s">
        <v>56</v>
      </c>
      <c r="B12" s="53">
        <v>856</v>
      </c>
      <c r="C12" s="170">
        <f>B12/B13</f>
        <v>0.49680789320951829</v>
      </c>
      <c r="D12" s="53">
        <v>361</v>
      </c>
      <c r="E12" s="171">
        <f>D12/D13</f>
        <v>0.30749574105621807</v>
      </c>
      <c r="F12" s="53">
        <v>36</v>
      </c>
      <c r="G12" s="171">
        <f>F12/F13</f>
        <v>0.36734693877551022</v>
      </c>
      <c r="H12" s="53">
        <v>573</v>
      </c>
      <c r="I12" s="171">
        <f>H12/H13</f>
        <v>0.35370370370370369</v>
      </c>
      <c r="J12" s="53">
        <v>211</v>
      </c>
      <c r="K12" s="171">
        <f>J12/J13</f>
        <v>0.27296248382923671</v>
      </c>
      <c r="L12" s="97">
        <f t="shared" si="0"/>
        <v>2037</v>
      </c>
      <c r="M12" s="96">
        <f>L12/L13</f>
        <v>0.37806236080178174</v>
      </c>
      <c r="N12" s="17"/>
      <c r="O12" s="17"/>
      <c r="Q12" s="309"/>
      <c r="R12" s="309"/>
      <c r="S12" s="309"/>
      <c r="T12" s="309"/>
    </row>
    <row r="13" spans="1:20" ht="15.75" thickBot="1" x14ac:dyDescent="0.3">
      <c r="A13" s="246" t="s">
        <v>16</v>
      </c>
      <c r="B13" s="273">
        <f>SUM(B7:B12)</f>
        <v>1723</v>
      </c>
      <c r="C13" s="274">
        <f>B13/B13</f>
        <v>1</v>
      </c>
      <c r="D13" s="273">
        <f>SUM(D7:D12)</f>
        <v>1174</v>
      </c>
      <c r="E13" s="274">
        <f>D13/D13</f>
        <v>1</v>
      </c>
      <c r="F13" s="273">
        <f>SUM(F7:F12)</f>
        <v>98</v>
      </c>
      <c r="G13" s="274">
        <f>F13/F13</f>
        <v>1</v>
      </c>
      <c r="H13" s="273">
        <f>SUM(H7:H12)</f>
        <v>1620</v>
      </c>
      <c r="I13" s="274">
        <f>H13/H13</f>
        <v>1</v>
      </c>
      <c r="J13" s="273">
        <f>SUM(J7:J12)</f>
        <v>773</v>
      </c>
      <c r="K13" s="274">
        <f>J13/J13</f>
        <v>1</v>
      </c>
      <c r="L13" s="100">
        <f t="shared" si="0"/>
        <v>5388</v>
      </c>
      <c r="M13" s="163">
        <f>L13/L13</f>
        <v>1</v>
      </c>
      <c r="N13" s="17"/>
      <c r="O13" s="17"/>
      <c r="Q13" s="310"/>
      <c r="R13" s="311"/>
      <c r="S13" s="311"/>
      <c r="T13" s="312"/>
    </row>
    <row r="14" spans="1:20" ht="9" customHeight="1" x14ac:dyDescent="0.25">
      <c r="A14" s="17"/>
      <c r="B14" s="17"/>
      <c r="C14" s="17"/>
      <c r="D14" s="17"/>
      <c r="E14" s="17"/>
      <c r="F14" s="17"/>
      <c r="G14" s="89"/>
      <c r="H14" s="17"/>
      <c r="I14" s="89"/>
      <c r="J14" s="17"/>
      <c r="K14" s="89"/>
      <c r="L14" s="17"/>
      <c r="M14" s="17"/>
      <c r="N14" s="17"/>
      <c r="O14" s="17"/>
      <c r="Q14" s="310"/>
      <c r="R14" s="311"/>
      <c r="S14" s="311"/>
      <c r="T14" s="312"/>
    </row>
    <row r="15" spans="1:20" x14ac:dyDescent="0.25">
      <c r="A15" s="16" t="s">
        <v>63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7"/>
      <c r="Q15" s="310"/>
      <c r="R15" s="311"/>
      <c r="S15" s="311"/>
      <c r="T15" s="312"/>
    </row>
    <row r="16" spans="1:20" x14ac:dyDescent="0.25">
      <c r="A16" s="14" t="s">
        <v>61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7"/>
      <c r="P16" s="17"/>
      <c r="Q16" s="313"/>
      <c r="R16" s="314"/>
      <c r="S16" s="314"/>
      <c r="T16" s="312"/>
    </row>
    <row r="17" spans="1:20" ht="15.75" thickBot="1" x14ac:dyDescent="0.3">
      <c r="A17" s="16" t="s">
        <v>127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7"/>
      <c r="P17" s="17"/>
      <c r="Q17" s="313"/>
      <c r="R17" s="315"/>
      <c r="S17" s="315"/>
      <c r="T17" s="312"/>
    </row>
    <row r="18" spans="1:20" ht="15.75" thickBot="1" x14ac:dyDescent="0.3">
      <c r="A18" s="110"/>
      <c r="B18" s="328" t="s">
        <v>60</v>
      </c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9"/>
      <c r="N18" s="17"/>
      <c r="O18" s="17"/>
      <c r="P18" s="17"/>
      <c r="Q18" s="313"/>
      <c r="R18" s="315"/>
      <c r="S18" s="315"/>
      <c r="T18" s="312"/>
    </row>
    <row r="19" spans="1:20" x14ac:dyDescent="0.25">
      <c r="A19" s="99"/>
      <c r="B19" s="335" t="s">
        <v>38</v>
      </c>
      <c r="C19" s="336"/>
      <c r="D19" s="330" t="s">
        <v>36</v>
      </c>
      <c r="E19" s="331"/>
      <c r="F19" s="330" t="s">
        <v>35</v>
      </c>
      <c r="G19" s="331"/>
      <c r="H19" s="334" t="s">
        <v>37</v>
      </c>
      <c r="I19" s="334"/>
      <c r="J19" s="330" t="s">
        <v>39</v>
      </c>
      <c r="K19" s="331"/>
      <c r="L19" s="332" t="s">
        <v>16</v>
      </c>
      <c r="M19" s="333"/>
      <c r="N19" s="17"/>
      <c r="O19" s="17"/>
      <c r="P19" s="17"/>
      <c r="Q19" s="310"/>
      <c r="R19" s="316"/>
      <c r="S19" s="316"/>
      <c r="T19" s="312"/>
    </row>
    <row r="20" spans="1:20" ht="15.75" thickBot="1" x14ac:dyDescent="0.3">
      <c r="A20" s="206"/>
      <c r="B20" s="197" t="s">
        <v>48</v>
      </c>
      <c r="C20" s="197" t="s">
        <v>49</v>
      </c>
      <c r="D20" s="197" t="s">
        <v>50</v>
      </c>
      <c r="E20" s="197" t="s">
        <v>49</v>
      </c>
      <c r="F20" s="197" t="s">
        <v>50</v>
      </c>
      <c r="G20" s="197" t="s">
        <v>49</v>
      </c>
      <c r="H20" s="197" t="s">
        <v>50</v>
      </c>
      <c r="I20" s="197" t="s">
        <v>49</v>
      </c>
      <c r="J20" s="197" t="s">
        <v>50</v>
      </c>
      <c r="K20" s="197" t="s">
        <v>49</v>
      </c>
      <c r="L20" s="207" t="s">
        <v>50</v>
      </c>
      <c r="M20" s="15" t="s">
        <v>49</v>
      </c>
      <c r="N20" s="17"/>
      <c r="O20" s="17"/>
      <c r="P20" s="17"/>
      <c r="Q20" s="310"/>
      <c r="R20" s="311"/>
      <c r="S20" s="311"/>
      <c r="T20" s="312"/>
    </row>
    <row r="21" spans="1:20" ht="15.75" thickBot="1" x14ac:dyDescent="0.3">
      <c r="A21" s="95" t="s">
        <v>51</v>
      </c>
      <c r="B21" s="53">
        <v>2</v>
      </c>
      <c r="C21" s="171">
        <f>B21/B27</f>
        <v>1.3063357282821686E-3</v>
      </c>
      <c r="D21" s="53">
        <v>5</v>
      </c>
      <c r="E21" s="171">
        <f>D21/D27</f>
        <v>5.1177072671443197E-3</v>
      </c>
      <c r="F21" s="53"/>
      <c r="G21" s="171">
        <f>F21/F27</f>
        <v>0</v>
      </c>
      <c r="H21" s="53">
        <v>2</v>
      </c>
      <c r="I21" s="171">
        <f>H21/H27</f>
        <v>1.5491866769945779E-3</v>
      </c>
      <c r="J21" s="53"/>
      <c r="K21" s="171">
        <f>J21/J27</f>
        <v>0</v>
      </c>
      <c r="L21" s="166">
        <f t="shared" ref="L21:L26" si="1">SUM(B21,D21,F21,H21,J21)</f>
        <v>9</v>
      </c>
      <c r="M21" s="18">
        <f>L21/L27</f>
        <v>2.0925366193908393E-3</v>
      </c>
      <c r="N21" s="17"/>
      <c r="O21" s="17"/>
      <c r="P21" s="17"/>
      <c r="Q21" s="310"/>
      <c r="R21" s="311"/>
      <c r="S21" s="311"/>
      <c r="T21" s="312"/>
    </row>
    <row r="22" spans="1:20" ht="30.75" thickBot="1" x14ac:dyDescent="0.3">
      <c r="A22" s="64" t="s">
        <v>52</v>
      </c>
      <c r="B22" s="53">
        <v>99</v>
      </c>
      <c r="C22" s="171">
        <f>B22/B27</f>
        <v>6.4663618549967342E-2</v>
      </c>
      <c r="D22" s="53">
        <v>198</v>
      </c>
      <c r="E22" s="171">
        <f>D22/D27</f>
        <v>0.20266120777891505</v>
      </c>
      <c r="F22" s="53">
        <v>9</v>
      </c>
      <c r="G22" s="171">
        <f>F22/F27</f>
        <v>0.10227272727272728</v>
      </c>
      <c r="H22" s="53">
        <v>104</v>
      </c>
      <c r="I22" s="171">
        <f>H22/H27</f>
        <v>8.0557707203718049E-2</v>
      </c>
      <c r="J22" s="53">
        <v>57</v>
      </c>
      <c r="K22" s="171">
        <f>J22/J27</f>
        <v>0.13768115942028986</v>
      </c>
      <c r="L22" s="166">
        <f t="shared" si="1"/>
        <v>467</v>
      </c>
      <c r="M22" s="18">
        <f>L22/L27</f>
        <v>0.10857940013950244</v>
      </c>
      <c r="N22" s="17"/>
      <c r="O22" s="17"/>
      <c r="P22" s="17"/>
      <c r="Q22" s="310"/>
      <c r="R22" s="311"/>
      <c r="S22" s="311"/>
      <c r="T22" s="312"/>
    </row>
    <row r="23" spans="1:20" ht="30.75" thickBot="1" x14ac:dyDescent="0.3">
      <c r="A23" s="64" t="s">
        <v>53</v>
      </c>
      <c r="B23" s="53">
        <v>356</v>
      </c>
      <c r="C23" s="171">
        <f>B23/B27</f>
        <v>0.23252775963422601</v>
      </c>
      <c r="D23" s="53">
        <v>264</v>
      </c>
      <c r="E23" s="171">
        <f>D23/D27</f>
        <v>0.27021494370522003</v>
      </c>
      <c r="F23" s="53">
        <v>25</v>
      </c>
      <c r="G23" s="171">
        <f>F23/F27</f>
        <v>0.28409090909090912</v>
      </c>
      <c r="H23" s="53">
        <v>428</v>
      </c>
      <c r="I23" s="171">
        <f>H23/H27</f>
        <v>0.33152594887683967</v>
      </c>
      <c r="J23" s="53">
        <v>105</v>
      </c>
      <c r="K23" s="171">
        <f>J23/J27</f>
        <v>0.25362318840579712</v>
      </c>
      <c r="L23" s="166">
        <f t="shared" si="1"/>
        <v>1178</v>
      </c>
      <c r="M23" s="18">
        <f>L23/L27</f>
        <v>0.27388979307137873</v>
      </c>
      <c r="N23" s="17"/>
      <c r="O23" s="17"/>
      <c r="P23" s="17"/>
      <c r="Q23" s="310"/>
      <c r="R23" s="311"/>
      <c r="S23" s="311"/>
      <c r="T23" s="312"/>
    </row>
    <row r="24" spans="1:20" ht="45.75" thickBot="1" x14ac:dyDescent="0.3">
      <c r="A24" s="64" t="s">
        <v>54</v>
      </c>
      <c r="B24" s="53">
        <v>126</v>
      </c>
      <c r="C24" s="171">
        <f>B24/B27</f>
        <v>8.2299150881776612E-2</v>
      </c>
      <c r="D24" s="53">
        <v>94</v>
      </c>
      <c r="E24" s="171">
        <f>D24/D27</f>
        <v>9.6212896622313207E-2</v>
      </c>
      <c r="F24" s="53">
        <v>13</v>
      </c>
      <c r="G24" s="171">
        <f>F24/F27</f>
        <v>0.14772727272727273</v>
      </c>
      <c r="H24" s="53">
        <v>94</v>
      </c>
      <c r="I24" s="171">
        <f>H24/H27</f>
        <v>7.2811773818745165E-2</v>
      </c>
      <c r="J24" s="53">
        <v>42</v>
      </c>
      <c r="K24" s="171">
        <f>J24/J27</f>
        <v>0.10144927536231885</v>
      </c>
      <c r="L24" s="166">
        <f t="shared" si="1"/>
        <v>369</v>
      </c>
      <c r="M24" s="18">
        <f>L24/L27</f>
        <v>8.5794001395024411E-2</v>
      </c>
      <c r="N24" s="17"/>
      <c r="O24" s="17"/>
      <c r="P24" s="17"/>
      <c r="Q24" s="310"/>
      <c r="R24" s="311"/>
      <c r="S24" s="311"/>
      <c r="T24" s="312"/>
    </row>
    <row r="25" spans="1:20" ht="30.75" thickBot="1" x14ac:dyDescent="0.3">
      <c r="A25" s="64" t="s">
        <v>55</v>
      </c>
      <c r="B25" s="53">
        <v>135</v>
      </c>
      <c r="C25" s="171">
        <f>B25/B27</f>
        <v>8.8177661659046377E-2</v>
      </c>
      <c r="D25" s="53">
        <v>78</v>
      </c>
      <c r="E25" s="171">
        <f>D25/D27</f>
        <v>7.9836233367451381E-2</v>
      </c>
      <c r="F25" s="53">
        <v>5</v>
      </c>
      <c r="G25" s="171">
        <f>F25/F27</f>
        <v>5.6818181818181816E-2</v>
      </c>
      <c r="H25" s="53">
        <v>128</v>
      </c>
      <c r="I25" s="171">
        <f>H25/H27</f>
        <v>9.9147947327652988E-2</v>
      </c>
      <c r="J25" s="53">
        <v>14</v>
      </c>
      <c r="K25" s="171">
        <f>J25/J27</f>
        <v>3.3816425120772944E-2</v>
      </c>
      <c r="L25" s="166">
        <f t="shared" si="1"/>
        <v>360</v>
      </c>
      <c r="M25" s="18">
        <f>L25/L27</f>
        <v>8.3701464775633574E-2</v>
      </c>
      <c r="N25" s="17"/>
      <c r="O25" s="17"/>
      <c r="P25" s="17"/>
      <c r="Q25" s="310"/>
      <c r="R25" s="311"/>
      <c r="S25" s="311"/>
      <c r="T25" s="312"/>
    </row>
    <row r="26" spans="1:20" ht="30.75" thickBot="1" x14ac:dyDescent="0.3">
      <c r="A26" s="241" t="s">
        <v>56</v>
      </c>
      <c r="B26" s="53">
        <v>813</v>
      </c>
      <c r="C26" s="171">
        <f>B26/B27</f>
        <v>0.53102547354670149</v>
      </c>
      <c r="D26" s="53">
        <v>338</v>
      </c>
      <c r="E26" s="171">
        <f>D26/D27</f>
        <v>0.345957011258956</v>
      </c>
      <c r="F26" s="53">
        <v>36</v>
      </c>
      <c r="G26" s="171">
        <f>F26/F27</f>
        <v>0.40909090909090912</v>
      </c>
      <c r="H26" s="53">
        <v>535</v>
      </c>
      <c r="I26" s="171">
        <f>H26/H27</f>
        <v>0.41440743609604958</v>
      </c>
      <c r="J26" s="53">
        <v>196</v>
      </c>
      <c r="K26" s="239">
        <f>J26/J27</f>
        <v>0.47342995169082125</v>
      </c>
      <c r="L26" s="242">
        <f t="shared" si="1"/>
        <v>1918</v>
      </c>
      <c r="M26" s="96">
        <f>L26/L27</f>
        <v>0.44594280399906999</v>
      </c>
      <c r="N26" s="17"/>
      <c r="O26" s="17"/>
      <c r="P26" s="17"/>
      <c r="Q26" s="313"/>
      <c r="R26" s="314"/>
      <c r="S26" s="314"/>
      <c r="T26" s="312"/>
    </row>
    <row r="27" spans="1:20" ht="15.75" thickBot="1" x14ac:dyDescent="0.3">
      <c r="A27" s="243" t="s">
        <v>16</v>
      </c>
      <c r="B27" s="269">
        <f>SUM(B21:B26)</f>
        <v>1531</v>
      </c>
      <c r="C27" s="270">
        <f>B27/B27</f>
        <v>1</v>
      </c>
      <c r="D27" s="271">
        <f>SUM(D21:D26)</f>
        <v>977</v>
      </c>
      <c r="E27" s="272">
        <f>D27/D27</f>
        <v>1</v>
      </c>
      <c r="F27" s="269">
        <f>SUM(F21:F26)</f>
        <v>88</v>
      </c>
      <c r="G27" s="270">
        <f>F27/F27</f>
        <v>1</v>
      </c>
      <c r="H27" s="269">
        <f>SUM(H21:H26)</f>
        <v>1291</v>
      </c>
      <c r="I27" s="272">
        <f>H27/H27</f>
        <v>1</v>
      </c>
      <c r="J27" s="269">
        <f>SUM(J21:J26)</f>
        <v>414</v>
      </c>
      <c r="K27" s="244">
        <f>J27/J27</f>
        <v>1</v>
      </c>
      <c r="L27" s="245">
        <f t="shared" ref="L27" si="2">SUM(B27,D27,F27,H27,J27)</f>
        <v>4301</v>
      </c>
      <c r="M27" s="163">
        <f>L27/L27</f>
        <v>1</v>
      </c>
      <c r="N27" s="17"/>
      <c r="O27" s="17"/>
      <c r="P27" s="17"/>
      <c r="Q27" s="17"/>
      <c r="R27" s="17"/>
      <c r="S27" s="17"/>
    </row>
    <row r="28" spans="1:20" ht="11.25" customHeight="1" x14ac:dyDescent="0.25">
      <c r="A28" s="17"/>
      <c r="B28" s="17"/>
      <c r="C28" s="17"/>
      <c r="D28" s="17"/>
      <c r="E28" s="89"/>
      <c r="F28" s="17"/>
      <c r="G28" s="17"/>
      <c r="H28" s="17"/>
      <c r="I28" s="17"/>
      <c r="J28" s="17"/>
      <c r="K28" s="17"/>
      <c r="L28" s="89"/>
      <c r="M28" s="17"/>
      <c r="N28" s="17"/>
      <c r="O28" s="17"/>
      <c r="P28" s="17"/>
      <c r="Q28" s="17"/>
      <c r="R28" s="17"/>
      <c r="S28" s="17"/>
    </row>
    <row r="29" spans="1:20" x14ac:dyDescent="0.25">
      <c r="A29" s="14" t="s">
        <v>62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20" ht="15.75" thickBot="1" x14ac:dyDescent="0.3">
      <c r="A30" s="19" t="s">
        <v>87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20" ht="15.75" thickBot="1" x14ac:dyDescent="0.3">
      <c r="A31" s="108"/>
      <c r="B31" s="337" t="s">
        <v>40</v>
      </c>
      <c r="C31" s="344"/>
      <c r="D31" s="344"/>
      <c r="E31" s="344"/>
      <c r="F31" s="344"/>
      <c r="G31" s="338"/>
      <c r="H31" s="339" t="s">
        <v>41</v>
      </c>
      <c r="I31" s="341"/>
      <c r="J31" s="341"/>
      <c r="K31" s="341"/>
      <c r="L31" s="341"/>
      <c r="M31" s="341"/>
      <c r="N31" s="339" t="s">
        <v>42</v>
      </c>
      <c r="O31" s="341"/>
      <c r="P31" s="341"/>
      <c r="Q31" s="341"/>
      <c r="R31" s="341"/>
      <c r="S31" s="340"/>
    </row>
    <row r="32" spans="1:20" ht="15.75" thickBot="1" x14ac:dyDescent="0.3">
      <c r="A32" s="27"/>
      <c r="B32" s="345" t="s">
        <v>115</v>
      </c>
      <c r="C32" s="346"/>
      <c r="D32" s="345" t="s">
        <v>128</v>
      </c>
      <c r="E32" s="346"/>
      <c r="F32" s="337" t="s">
        <v>57</v>
      </c>
      <c r="G32" s="347"/>
      <c r="H32" s="345" t="s">
        <v>115</v>
      </c>
      <c r="I32" s="346"/>
      <c r="J32" s="345" t="s">
        <v>128</v>
      </c>
      <c r="K32" s="346"/>
      <c r="L32" s="337" t="s">
        <v>57</v>
      </c>
      <c r="M32" s="347"/>
      <c r="N32" s="345" t="s">
        <v>115</v>
      </c>
      <c r="O32" s="346"/>
      <c r="P32" s="345" t="s">
        <v>128</v>
      </c>
      <c r="Q32" s="346"/>
      <c r="R32" s="337" t="s">
        <v>57</v>
      </c>
      <c r="S32" s="347"/>
    </row>
    <row r="33" spans="1:43" ht="15.75" thickBot="1" x14ac:dyDescent="0.3">
      <c r="A33" s="109"/>
      <c r="B33" s="208" t="s">
        <v>50</v>
      </c>
      <c r="C33" s="175" t="s">
        <v>49</v>
      </c>
      <c r="D33" s="176" t="s">
        <v>50</v>
      </c>
      <c r="E33" s="204" t="s">
        <v>49</v>
      </c>
      <c r="F33" s="106" t="s">
        <v>50</v>
      </c>
      <c r="G33" s="205" t="s">
        <v>49</v>
      </c>
      <c r="H33" s="106" t="s">
        <v>50</v>
      </c>
      <c r="I33" s="205" t="s">
        <v>49</v>
      </c>
      <c r="J33" s="106" t="s">
        <v>50</v>
      </c>
      <c r="K33" s="205" t="s">
        <v>49</v>
      </c>
      <c r="L33" s="106" t="s">
        <v>50</v>
      </c>
      <c r="M33" s="205" t="s">
        <v>49</v>
      </c>
      <c r="N33" s="106" t="s">
        <v>50</v>
      </c>
      <c r="O33" s="107" t="s">
        <v>49</v>
      </c>
      <c r="P33" s="106" t="s">
        <v>50</v>
      </c>
      <c r="Q33" s="205" t="s">
        <v>49</v>
      </c>
      <c r="R33" s="106" t="s">
        <v>50</v>
      </c>
      <c r="S33" s="105" t="s">
        <v>49</v>
      </c>
    </row>
    <row r="34" spans="1:43" ht="17.25" customHeight="1" x14ac:dyDescent="0.25">
      <c r="A34" s="172" t="s">
        <v>51</v>
      </c>
      <c r="B34" s="195">
        <v>1</v>
      </c>
      <c r="C34" s="171">
        <f t="shared" ref="C34:C39" si="3">B34/$B$40</f>
        <v>7.0422535211267607E-3</v>
      </c>
      <c r="D34" s="53">
        <v>1</v>
      </c>
      <c r="E34" s="170">
        <f t="shared" ref="E34:E39" si="4">D34/$D$40</f>
        <v>7.3529411764705881E-3</v>
      </c>
      <c r="F34" s="177">
        <f t="shared" ref="F34:F39" si="5">D34-B34</f>
        <v>0</v>
      </c>
      <c r="G34" s="23">
        <f>F34/B34</f>
        <v>0</v>
      </c>
      <c r="H34" s="195">
        <v>1</v>
      </c>
      <c r="I34" s="171">
        <f t="shared" ref="I34:I39" si="6">H34/$H$40</f>
        <v>6.6711140760506999E-4</v>
      </c>
      <c r="J34" s="53">
        <v>1</v>
      </c>
      <c r="K34" s="170">
        <f t="shared" ref="K34:K40" si="7">J34/$J$40</f>
        <v>6.9060773480662981E-4</v>
      </c>
      <c r="L34" s="178">
        <f t="shared" ref="L34:L39" si="8">J34-H34</f>
        <v>0</v>
      </c>
      <c r="M34" s="23">
        <f>L34/H34</f>
        <v>0</v>
      </c>
      <c r="N34" s="195">
        <v>0</v>
      </c>
      <c r="O34" s="171">
        <f t="shared" ref="O34:O40" si="9">N34/$N$40</f>
        <v>0</v>
      </c>
      <c r="P34" s="53">
        <v>0</v>
      </c>
      <c r="Q34" s="170">
        <f t="shared" ref="Q34:Q40" si="10">P34/$P$40</f>
        <v>0</v>
      </c>
      <c r="R34" s="177">
        <f t="shared" ref="R34:R40" si="11">P34-N34</f>
        <v>0</v>
      </c>
      <c r="S34" s="103" t="e">
        <f>R34/N34</f>
        <v>#DIV/0!</v>
      </c>
    </row>
    <row r="35" spans="1:43" ht="33" customHeight="1" x14ac:dyDescent="0.25">
      <c r="A35" s="173" t="s">
        <v>52</v>
      </c>
      <c r="B35" s="195">
        <v>4</v>
      </c>
      <c r="C35" s="171">
        <f t="shared" si="3"/>
        <v>2.8169014084507043E-2</v>
      </c>
      <c r="D35" s="53">
        <v>9</v>
      </c>
      <c r="E35" s="170">
        <f t="shared" si="4"/>
        <v>6.6176470588235295E-2</v>
      </c>
      <c r="F35" s="177">
        <f t="shared" si="5"/>
        <v>5</v>
      </c>
      <c r="G35" s="23">
        <f t="shared" ref="G35:G40" si="12">F35/B35</f>
        <v>1.25</v>
      </c>
      <c r="H35" s="195">
        <v>19</v>
      </c>
      <c r="I35" s="171">
        <f t="shared" si="6"/>
        <v>1.2675116744496331E-2</v>
      </c>
      <c r="J35" s="53">
        <v>18</v>
      </c>
      <c r="K35" s="170">
        <f t="shared" si="7"/>
        <v>1.2430939226519336E-2</v>
      </c>
      <c r="L35" s="178">
        <f t="shared" si="8"/>
        <v>-1</v>
      </c>
      <c r="M35" s="23">
        <f t="shared" ref="M35:M40" si="13">L35/H35</f>
        <v>-5.2631578947368418E-2</v>
      </c>
      <c r="N35" s="195">
        <v>11</v>
      </c>
      <c r="O35" s="171">
        <f t="shared" si="9"/>
        <v>1.0082493125572869E-2</v>
      </c>
      <c r="P35" s="53">
        <v>9</v>
      </c>
      <c r="Q35" s="170">
        <f t="shared" si="10"/>
        <v>8.8582677165354329E-3</v>
      </c>
      <c r="R35" s="178">
        <f t="shared" si="11"/>
        <v>-2</v>
      </c>
      <c r="S35" s="75">
        <f t="shared" ref="S35:S40" si="14">R35/N35</f>
        <v>-0.18181818181818182</v>
      </c>
    </row>
    <row r="36" spans="1:43" ht="29.25" customHeight="1" x14ac:dyDescent="0.25">
      <c r="A36" s="173" t="s">
        <v>53</v>
      </c>
      <c r="B36" s="195">
        <v>114</v>
      </c>
      <c r="C36" s="171">
        <f t="shared" si="3"/>
        <v>0.80281690140845074</v>
      </c>
      <c r="D36" s="53">
        <v>100</v>
      </c>
      <c r="E36" s="170">
        <f t="shared" si="4"/>
        <v>0.73529411764705888</v>
      </c>
      <c r="F36" s="177">
        <f t="shared" si="5"/>
        <v>-14</v>
      </c>
      <c r="G36" s="23">
        <f t="shared" si="12"/>
        <v>-0.12280701754385964</v>
      </c>
      <c r="H36" s="195">
        <v>379</v>
      </c>
      <c r="I36" s="171">
        <f t="shared" si="6"/>
        <v>0.25283522348232157</v>
      </c>
      <c r="J36" s="53">
        <v>383</v>
      </c>
      <c r="K36" s="170">
        <f t="shared" si="7"/>
        <v>0.26450276243093923</v>
      </c>
      <c r="L36" s="178">
        <f t="shared" si="8"/>
        <v>4</v>
      </c>
      <c r="M36" s="23">
        <f t="shared" si="13"/>
        <v>1.0554089709762533E-2</v>
      </c>
      <c r="N36" s="195">
        <v>106</v>
      </c>
      <c r="O36" s="171">
        <f t="shared" si="9"/>
        <v>9.715857011915674E-2</v>
      </c>
      <c r="P36" s="53">
        <v>107</v>
      </c>
      <c r="Q36" s="170">
        <f t="shared" si="10"/>
        <v>0.10531496062992125</v>
      </c>
      <c r="R36" s="178">
        <f t="shared" si="11"/>
        <v>1</v>
      </c>
      <c r="S36" s="75">
        <f t="shared" si="14"/>
        <v>9.433962264150943E-3</v>
      </c>
    </row>
    <row r="37" spans="1:43" ht="29.25" customHeight="1" x14ac:dyDescent="0.25">
      <c r="A37" s="173" t="s">
        <v>54</v>
      </c>
      <c r="B37" s="195">
        <v>22</v>
      </c>
      <c r="C37" s="171">
        <f t="shared" si="3"/>
        <v>0.15492957746478872</v>
      </c>
      <c r="D37" s="53">
        <v>26</v>
      </c>
      <c r="E37" s="170">
        <f t="shared" si="4"/>
        <v>0.19117647058823528</v>
      </c>
      <c r="F37" s="177">
        <f t="shared" si="5"/>
        <v>4</v>
      </c>
      <c r="G37" s="23">
        <f t="shared" si="12"/>
        <v>0.18181818181818182</v>
      </c>
      <c r="H37" s="195">
        <v>168</v>
      </c>
      <c r="I37" s="171">
        <f t="shared" si="6"/>
        <v>0.11207471647765177</v>
      </c>
      <c r="J37" s="53">
        <v>171</v>
      </c>
      <c r="K37" s="170">
        <f t="shared" si="7"/>
        <v>0.11809392265193371</v>
      </c>
      <c r="L37" s="178">
        <f t="shared" si="8"/>
        <v>3</v>
      </c>
      <c r="M37" s="23">
        <f t="shared" si="13"/>
        <v>1.7857142857142856E-2</v>
      </c>
      <c r="N37" s="195">
        <v>25</v>
      </c>
      <c r="O37" s="171">
        <f t="shared" si="9"/>
        <v>2.2914757103574702E-2</v>
      </c>
      <c r="P37" s="53">
        <v>23</v>
      </c>
      <c r="Q37" s="170">
        <f t="shared" si="10"/>
        <v>2.2637795275590553E-2</v>
      </c>
      <c r="R37" s="178">
        <f t="shared" si="11"/>
        <v>-2</v>
      </c>
      <c r="S37" s="75">
        <f t="shared" si="14"/>
        <v>-0.08</v>
      </c>
    </row>
    <row r="38" spans="1:43" ht="30" customHeight="1" x14ac:dyDescent="0.25">
      <c r="A38" s="173" t="s">
        <v>55</v>
      </c>
      <c r="B38" s="195">
        <v>0</v>
      </c>
      <c r="C38" s="171">
        <f t="shared" si="3"/>
        <v>0</v>
      </c>
      <c r="D38" s="53">
        <v>0</v>
      </c>
      <c r="E38" s="170">
        <f t="shared" si="4"/>
        <v>0</v>
      </c>
      <c r="F38" s="177">
        <f t="shared" si="5"/>
        <v>0</v>
      </c>
      <c r="G38" s="23" t="e">
        <f t="shared" si="12"/>
        <v>#DIV/0!</v>
      </c>
      <c r="H38" s="195">
        <v>185</v>
      </c>
      <c r="I38" s="171">
        <f t="shared" si="6"/>
        <v>0.12341561040693796</v>
      </c>
      <c r="J38" s="53">
        <v>185</v>
      </c>
      <c r="K38" s="170">
        <f t="shared" si="7"/>
        <v>0.12776243093922651</v>
      </c>
      <c r="L38" s="178">
        <f t="shared" si="8"/>
        <v>0</v>
      </c>
      <c r="M38" s="23">
        <f t="shared" si="13"/>
        <v>0</v>
      </c>
      <c r="N38" s="195">
        <v>59</v>
      </c>
      <c r="O38" s="171">
        <f t="shared" si="9"/>
        <v>5.4078826764436295E-2</v>
      </c>
      <c r="P38" s="53">
        <v>57</v>
      </c>
      <c r="Q38" s="170">
        <f t="shared" si="10"/>
        <v>5.6102362204724407E-2</v>
      </c>
      <c r="R38" s="178">
        <f t="shared" si="11"/>
        <v>-2</v>
      </c>
      <c r="S38" s="75">
        <f t="shared" si="14"/>
        <v>-3.3898305084745763E-2</v>
      </c>
    </row>
    <row r="39" spans="1:43" ht="31.5" customHeight="1" thickBot="1" x14ac:dyDescent="0.3">
      <c r="A39" s="191" t="s">
        <v>56</v>
      </c>
      <c r="B39" s="195">
        <v>1</v>
      </c>
      <c r="C39" s="171">
        <f t="shared" si="3"/>
        <v>7.0422535211267607E-3</v>
      </c>
      <c r="D39" s="53">
        <v>0</v>
      </c>
      <c r="E39" s="170">
        <f t="shared" si="4"/>
        <v>0</v>
      </c>
      <c r="F39" s="177">
        <f t="shared" si="5"/>
        <v>-1</v>
      </c>
      <c r="G39" s="23">
        <f t="shared" si="12"/>
        <v>-1</v>
      </c>
      <c r="H39" s="195">
        <v>747</v>
      </c>
      <c r="I39" s="171">
        <f t="shared" si="6"/>
        <v>0.49833222148098733</v>
      </c>
      <c r="J39" s="53">
        <v>690</v>
      </c>
      <c r="K39" s="170">
        <f t="shared" si="7"/>
        <v>0.47651933701657456</v>
      </c>
      <c r="L39" s="178">
        <f t="shared" si="8"/>
        <v>-57</v>
      </c>
      <c r="M39" s="23">
        <f t="shared" si="13"/>
        <v>-7.6305220883534142E-2</v>
      </c>
      <c r="N39" s="195">
        <v>890</v>
      </c>
      <c r="O39" s="171">
        <f t="shared" si="9"/>
        <v>0.81576535288725938</v>
      </c>
      <c r="P39" s="53">
        <v>820</v>
      </c>
      <c r="Q39" s="170">
        <f t="shared" si="10"/>
        <v>0.80708661417322836</v>
      </c>
      <c r="R39" s="178">
        <f t="shared" si="11"/>
        <v>-70</v>
      </c>
      <c r="S39" s="76">
        <f t="shared" si="14"/>
        <v>-7.8651685393258425E-2</v>
      </c>
    </row>
    <row r="40" spans="1:43" s="54" customFormat="1" ht="15.75" thickBot="1" x14ac:dyDescent="0.3">
      <c r="A40" s="210" t="s">
        <v>16</v>
      </c>
      <c r="B40" s="275">
        <f>SUM(B34:B39)</f>
        <v>142</v>
      </c>
      <c r="C40" s="276">
        <f>B40/$B$40</f>
        <v>1</v>
      </c>
      <c r="D40" s="275">
        <f>SUM(D34:D39)</f>
        <v>136</v>
      </c>
      <c r="E40" s="276">
        <f>D40/$D$40</f>
        <v>1</v>
      </c>
      <c r="F40" s="275">
        <f>D40-B40</f>
        <v>-6</v>
      </c>
      <c r="G40" s="276">
        <f t="shared" si="12"/>
        <v>-4.2253521126760563E-2</v>
      </c>
      <c r="H40" s="275">
        <f>SUM(H34:H39)</f>
        <v>1499</v>
      </c>
      <c r="I40" s="276">
        <f>H40/$H$40</f>
        <v>1</v>
      </c>
      <c r="J40" s="275">
        <f>SUM(J34:J39)</f>
        <v>1448</v>
      </c>
      <c r="K40" s="277">
        <f t="shared" si="7"/>
        <v>1</v>
      </c>
      <c r="L40" s="275">
        <f>J40-H40</f>
        <v>-51</v>
      </c>
      <c r="M40" s="276">
        <f t="shared" si="13"/>
        <v>-3.4022681787858569E-2</v>
      </c>
      <c r="N40" s="275">
        <f>SUM(N34:N39)</f>
        <v>1091</v>
      </c>
      <c r="O40" s="276">
        <f t="shared" si="9"/>
        <v>1</v>
      </c>
      <c r="P40" s="275">
        <f>SUM(P34:P39)</f>
        <v>1016</v>
      </c>
      <c r="Q40" s="276">
        <f t="shared" si="10"/>
        <v>1</v>
      </c>
      <c r="R40" s="275">
        <f t="shared" si="11"/>
        <v>-75</v>
      </c>
      <c r="S40" s="163">
        <f t="shared" si="14"/>
        <v>-6.8744271310724109E-2</v>
      </c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</row>
    <row r="41" spans="1:43" ht="13.5" customHeight="1" thickBot="1" x14ac:dyDescent="0.3">
      <c r="A41" s="17"/>
      <c r="B41" s="17"/>
      <c r="C41" s="17"/>
      <c r="D41" s="17"/>
      <c r="E41" s="17"/>
      <c r="F41" s="17"/>
      <c r="G41" s="17"/>
      <c r="H41" s="17"/>
      <c r="I41" s="17"/>
      <c r="J41" s="65"/>
      <c r="K41" s="65"/>
      <c r="L41" s="65"/>
      <c r="M41" s="17"/>
      <c r="N41" s="17"/>
      <c r="O41" s="17"/>
      <c r="P41" s="17"/>
      <c r="Q41" s="17"/>
      <c r="R41" s="17"/>
      <c r="S41" s="17"/>
    </row>
    <row r="42" spans="1:43" ht="15.75" thickBot="1" x14ac:dyDescent="0.3">
      <c r="A42" s="108"/>
      <c r="B42" s="337" t="s">
        <v>43</v>
      </c>
      <c r="C42" s="344"/>
      <c r="D42" s="344"/>
      <c r="E42" s="344"/>
      <c r="F42" s="344"/>
      <c r="G42" s="338"/>
      <c r="H42" s="339" t="s">
        <v>44</v>
      </c>
      <c r="I42" s="341"/>
      <c r="J42" s="341"/>
      <c r="K42" s="341"/>
      <c r="L42" s="341"/>
      <c r="M42" s="341"/>
      <c r="N42" s="339" t="s">
        <v>45</v>
      </c>
      <c r="O42" s="341"/>
      <c r="P42" s="341"/>
      <c r="Q42" s="341"/>
      <c r="R42" s="341"/>
      <c r="S42" s="340"/>
    </row>
    <row r="43" spans="1:43" ht="15.75" thickBot="1" x14ac:dyDescent="0.3">
      <c r="A43" s="27"/>
      <c r="B43" s="345" t="s">
        <v>115</v>
      </c>
      <c r="C43" s="346"/>
      <c r="D43" s="345" t="s">
        <v>128</v>
      </c>
      <c r="E43" s="346"/>
      <c r="F43" s="337" t="s">
        <v>57</v>
      </c>
      <c r="G43" s="347"/>
      <c r="H43" s="345" t="s">
        <v>115</v>
      </c>
      <c r="I43" s="346"/>
      <c r="J43" s="345" t="s">
        <v>128</v>
      </c>
      <c r="K43" s="346"/>
      <c r="L43" s="337" t="s">
        <v>57</v>
      </c>
      <c r="M43" s="347"/>
      <c r="N43" s="345" t="s">
        <v>115</v>
      </c>
      <c r="O43" s="346"/>
      <c r="P43" s="345" t="s">
        <v>128</v>
      </c>
      <c r="Q43" s="346"/>
      <c r="R43" s="337" t="s">
        <v>57</v>
      </c>
      <c r="S43" s="347"/>
    </row>
    <row r="44" spans="1:43" ht="15.75" thickBot="1" x14ac:dyDescent="0.3">
      <c r="A44" s="109"/>
      <c r="B44" s="208" t="s">
        <v>50</v>
      </c>
      <c r="C44" s="175" t="s">
        <v>49</v>
      </c>
      <c r="D44" s="176" t="s">
        <v>50</v>
      </c>
      <c r="E44" s="204" t="s">
        <v>49</v>
      </c>
      <c r="F44" s="106" t="s">
        <v>50</v>
      </c>
      <c r="G44" s="205" t="s">
        <v>49</v>
      </c>
      <c r="H44" s="106" t="s">
        <v>50</v>
      </c>
      <c r="I44" s="205" t="s">
        <v>49</v>
      </c>
      <c r="J44" s="106" t="s">
        <v>50</v>
      </c>
      <c r="K44" s="205" t="s">
        <v>49</v>
      </c>
      <c r="L44" s="106" t="s">
        <v>50</v>
      </c>
      <c r="M44" s="205" t="s">
        <v>49</v>
      </c>
      <c r="N44" s="106" t="s">
        <v>50</v>
      </c>
      <c r="O44" s="107" t="s">
        <v>49</v>
      </c>
      <c r="P44" s="106" t="s">
        <v>50</v>
      </c>
      <c r="Q44" s="205" t="s">
        <v>49</v>
      </c>
      <c r="R44" s="106" t="s">
        <v>50</v>
      </c>
      <c r="S44" s="293" t="s">
        <v>49</v>
      </c>
    </row>
    <row r="45" spans="1:43" x14ac:dyDescent="0.25">
      <c r="A45" s="172" t="s">
        <v>51</v>
      </c>
      <c r="B45" s="195">
        <v>0</v>
      </c>
      <c r="C45" s="171">
        <f t="shared" ref="C45:C51" si="15">B45/$B$51</f>
        <v>0</v>
      </c>
      <c r="D45" s="53">
        <v>0</v>
      </c>
      <c r="E45" s="170">
        <f t="shared" ref="E45:E51" si="16">D45/$D$51</f>
        <v>0</v>
      </c>
      <c r="F45" s="177">
        <f t="shared" ref="F45:F51" si="17">D45-B45</f>
        <v>0</v>
      </c>
      <c r="G45" s="23" t="e">
        <f t="shared" ref="G45:G51" si="18">F45/B45</f>
        <v>#DIV/0!</v>
      </c>
      <c r="H45" s="195">
        <v>2</v>
      </c>
      <c r="I45" s="171">
        <f>H45/$H$51</f>
        <v>5.3475935828877002E-3</v>
      </c>
      <c r="J45" s="53">
        <v>1</v>
      </c>
      <c r="K45" s="170">
        <f t="shared" ref="K45:K51" si="19">J45/$J$51</f>
        <v>2.8735632183908046E-3</v>
      </c>
      <c r="L45" s="178">
        <f>J45-H45</f>
        <v>-1</v>
      </c>
      <c r="M45" s="23">
        <f>L45/H45</f>
        <v>-0.5</v>
      </c>
      <c r="N45" s="195">
        <v>3</v>
      </c>
      <c r="O45" s="171">
        <f>N45/$N$51</f>
        <v>5.454545454545455E-3</v>
      </c>
      <c r="P45" s="53">
        <v>3</v>
      </c>
      <c r="Q45" s="170">
        <f t="shared" ref="Q45:Q51" si="20">P45/$P$51</f>
        <v>5.4054054054054057E-3</v>
      </c>
      <c r="R45" s="177">
        <f>P45-N45</f>
        <v>0</v>
      </c>
      <c r="S45" s="188">
        <f>R45/N45</f>
        <v>0</v>
      </c>
    </row>
    <row r="46" spans="1:43" ht="30" x14ac:dyDescent="0.25">
      <c r="A46" s="173" t="s">
        <v>52</v>
      </c>
      <c r="B46" s="195">
        <v>23</v>
      </c>
      <c r="C46" s="171">
        <f t="shared" si="15"/>
        <v>3.2951289398280799E-2</v>
      </c>
      <c r="D46" s="53">
        <v>29</v>
      </c>
      <c r="E46" s="170">
        <f t="shared" si="16"/>
        <v>5.0788091068301226E-2</v>
      </c>
      <c r="F46" s="177">
        <f t="shared" si="17"/>
        <v>6</v>
      </c>
      <c r="G46" s="23">
        <f t="shared" si="18"/>
        <v>0.2608695652173913</v>
      </c>
      <c r="H46" s="195">
        <v>86</v>
      </c>
      <c r="I46" s="171">
        <f t="shared" ref="I46:I51" si="21">H46/$H$51</f>
        <v>0.22994652406417113</v>
      </c>
      <c r="J46" s="53">
        <v>80</v>
      </c>
      <c r="K46" s="170">
        <f t="shared" si="19"/>
        <v>0.22988505747126436</v>
      </c>
      <c r="L46" s="178">
        <f t="shared" ref="L46:L51" si="22">J46-H46</f>
        <v>-6</v>
      </c>
      <c r="M46" s="23">
        <f t="shared" ref="M46:M51" si="23">L46/H46</f>
        <v>-6.9767441860465115E-2</v>
      </c>
      <c r="N46" s="195">
        <v>211</v>
      </c>
      <c r="O46" s="171">
        <f t="shared" ref="O46:O51" si="24">N46/$N$51</f>
        <v>0.38363636363636361</v>
      </c>
      <c r="P46" s="53">
        <v>215</v>
      </c>
      <c r="Q46" s="170">
        <f t="shared" si="20"/>
        <v>0.38738738738738737</v>
      </c>
      <c r="R46" s="178">
        <f t="shared" ref="R46:R51" si="25">P46-N46</f>
        <v>4</v>
      </c>
      <c r="S46" s="188">
        <f t="shared" ref="S46:S51" si="26">R46/N46</f>
        <v>1.8957345971563982E-2</v>
      </c>
    </row>
    <row r="47" spans="1:43" ht="30" x14ac:dyDescent="0.25">
      <c r="A47" s="173" t="s">
        <v>53</v>
      </c>
      <c r="B47" s="195">
        <v>113</v>
      </c>
      <c r="C47" s="171">
        <f t="shared" si="15"/>
        <v>0.16189111747851004</v>
      </c>
      <c r="D47" s="53">
        <v>119</v>
      </c>
      <c r="E47" s="170">
        <f t="shared" si="16"/>
        <v>0.2084063047285464</v>
      </c>
      <c r="F47" s="177">
        <f t="shared" si="17"/>
        <v>6</v>
      </c>
      <c r="G47" s="23">
        <f t="shared" si="18"/>
        <v>5.3097345132743362E-2</v>
      </c>
      <c r="H47" s="195">
        <v>164</v>
      </c>
      <c r="I47" s="171">
        <f t="shared" si="21"/>
        <v>0.43850267379679142</v>
      </c>
      <c r="J47" s="53">
        <v>171</v>
      </c>
      <c r="K47" s="170">
        <f t="shared" si="19"/>
        <v>0.49137931034482757</v>
      </c>
      <c r="L47" s="178">
        <f t="shared" si="22"/>
        <v>7</v>
      </c>
      <c r="M47" s="23">
        <f t="shared" si="23"/>
        <v>4.2682926829268296E-2</v>
      </c>
      <c r="N47" s="195">
        <v>218</v>
      </c>
      <c r="O47" s="171">
        <f t="shared" si="24"/>
        <v>0.39636363636363636</v>
      </c>
      <c r="P47" s="53">
        <v>220</v>
      </c>
      <c r="Q47" s="170">
        <f t="shared" si="20"/>
        <v>0.3963963963963964</v>
      </c>
      <c r="R47" s="178">
        <f t="shared" si="25"/>
        <v>2</v>
      </c>
      <c r="S47" s="188">
        <f t="shared" si="26"/>
        <v>9.1743119266055051E-3</v>
      </c>
    </row>
    <row r="48" spans="1:43" ht="45" x14ac:dyDescent="0.25">
      <c r="A48" s="173" t="s">
        <v>54</v>
      </c>
      <c r="B48" s="195">
        <v>33</v>
      </c>
      <c r="C48" s="171">
        <f t="shared" si="15"/>
        <v>4.7277936962750719E-2</v>
      </c>
      <c r="D48" s="53">
        <v>34</v>
      </c>
      <c r="E48" s="170">
        <f t="shared" si="16"/>
        <v>5.9544658493870403E-2</v>
      </c>
      <c r="F48" s="177">
        <f t="shared" si="17"/>
        <v>1</v>
      </c>
      <c r="G48" s="23">
        <f t="shared" si="18"/>
        <v>3.0303030303030304E-2</v>
      </c>
      <c r="H48" s="195">
        <v>38</v>
      </c>
      <c r="I48" s="171">
        <f t="shared" si="21"/>
        <v>0.10160427807486631</v>
      </c>
      <c r="J48" s="53">
        <v>38</v>
      </c>
      <c r="K48" s="170">
        <f t="shared" si="19"/>
        <v>0.10919540229885058</v>
      </c>
      <c r="L48" s="178">
        <f t="shared" si="22"/>
        <v>0</v>
      </c>
      <c r="M48" s="23">
        <f t="shared" si="23"/>
        <v>0</v>
      </c>
      <c r="N48" s="195">
        <v>61</v>
      </c>
      <c r="O48" s="171">
        <f t="shared" si="24"/>
        <v>0.11090909090909092</v>
      </c>
      <c r="P48" s="53">
        <v>62</v>
      </c>
      <c r="Q48" s="170">
        <f t="shared" si="20"/>
        <v>0.11171171171171171</v>
      </c>
      <c r="R48" s="178">
        <f t="shared" si="25"/>
        <v>1</v>
      </c>
      <c r="S48" s="188">
        <f t="shared" si="26"/>
        <v>1.6393442622950821E-2</v>
      </c>
    </row>
    <row r="49" spans="1:225" ht="30" x14ac:dyDescent="0.25">
      <c r="A49" s="173" t="s">
        <v>55</v>
      </c>
      <c r="B49" s="195">
        <v>63</v>
      </c>
      <c r="C49" s="171">
        <f t="shared" si="15"/>
        <v>9.0257879656160458E-2</v>
      </c>
      <c r="D49" s="53">
        <v>59</v>
      </c>
      <c r="E49" s="170">
        <f t="shared" si="16"/>
        <v>0.10332749562171628</v>
      </c>
      <c r="F49" s="177">
        <f t="shared" si="17"/>
        <v>-4</v>
      </c>
      <c r="G49" s="23">
        <f t="shared" si="18"/>
        <v>-6.3492063492063489E-2</v>
      </c>
      <c r="H49" s="195">
        <v>25</v>
      </c>
      <c r="I49" s="171">
        <f t="shared" si="21"/>
        <v>6.684491978609626E-2</v>
      </c>
      <c r="J49" s="53">
        <v>27</v>
      </c>
      <c r="K49" s="170">
        <f t="shared" si="19"/>
        <v>7.7586206896551727E-2</v>
      </c>
      <c r="L49" s="178">
        <f t="shared" si="22"/>
        <v>2</v>
      </c>
      <c r="M49" s="23">
        <f t="shared" si="23"/>
        <v>0.08</v>
      </c>
      <c r="N49" s="195">
        <v>18</v>
      </c>
      <c r="O49" s="171">
        <f t="shared" si="24"/>
        <v>3.272727272727273E-2</v>
      </c>
      <c r="P49" s="53">
        <v>21</v>
      </c>
      <c r="Q49" s="170">
        <f t="shared" si="20"/>
        <v>3.783783783783784E-2</v>
      </c>
      <c r="R49" s="178">
        <f t="shared" si="25"/>
        <v>3</v>
      </c>
      <c r="S49" s="188">
        <f t="shared" si="26"/>
        <v>0.16666666666666666</v>
      </c>
    </row>
    <row r="50" spans="1:225" ht="30.75" thickBot="1" x14ac:dyDescent="0.3">
      <c r="A50" s="191" t="s">
        <v>56</v>
      </c>
      <c r="B50" s="195">
        <v>466</v>
      </c>
      <c r="C50" s="171">
        <f t="shared" si="15"/>
        <v>0.66762177650429799</v>
      </c>
      <c r="D50" s="53">
        <v>330</v>
      </c>
      <c r="E50" s="170">
        <f t="shared" si="16"/>
        <v>0.57793345008756569</v>
      </c>
      <c r="F50" s="177">
        <f t="shared" si="17"/>
        <v>-136</v>
      </c>
      <c r="G50" s="23">
        <f t="shared" si="18"/>
        <v>-0.29184549356223177</v>
      </c>
      <c r="H50" s="195">
        <v>59</v>
      </c>
      <c r="I50" s="171">
        <f t="shared" si="21"/>
        <v>0.15775401069518716</v>
      </c>
      <c r="J50" s="53">
        <v>31</v>
      </c>
      <c r="K50" s="170">
        <f t="shared" si="19"/>
        <v>8.9080459770114945E-2</v>
      </c>
      <c r="L50" s="178">
        <f t="shared" si="22"/>
        <v>-28</v>
      </c>
      <c r="M50" s="23">
        <f t="shared" si="23"/>
        <v>-0.47457627118644069</v>
      </c>
      <c r="N50" s="195">
        <v>39</v>
      </c>
      <c r="O50" s="171">
        <f t="shared" si="24"/>
        <v>7.0909090909090908E-2</v>
      </c>
      <c r="P50" s="53">
        <v>34</v>
      </c>
      <c r="Q50" s="170">
        <f t="shared" si="20"/>
        <v>6.126126126126126E-2</v>
      </c>
      <c r="R50" s="178">
        <f t="shared" si="25"/>
        <v>-5</v>
      </c>
      <c r="S50" s="188">
        <f t="shared" si="26"/>
        <v>-0.12820512820512819</v>
      </c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5"/>
      <c r="FJ50" s="65"/>
      <c r="FK50" s="65"/>
      <c r="FL50" s="65"/>
      <c r="FM50" s="65"/>
      <c r="FN50" s="65"/>
      <c r="FO50" s="65"/>
      <c r="FP50" s="65"/>
      <c r="FQ50" s="65"/>
      <c r="FR50" s="65"/>
      <c r="FS50" s="65"/>
      <c r="FT50" s="65"/>
      <c r="FU50" s="65"/>
      <c r="FV50" s="65"/>
      <c r="FW50" s="65"/>
      <c r="FX50" s="65"/>
      <c r="FY50" s="65"/>
      <c r="FZ50" s="65"/>
      <c r="GA50" s="65"/>
      <c r="GB50" s="65"/>
      <c r="GC50" s="65"/>
      <c r="GD50" s="65"/>
      <c r="GE50" s="65"/>
      <c r="GF50" s="65"/>
      <c r="GG50" s="65"/>
      <c r="GH50" s="65"/>
      <c r="GI50" s="65"/>
      <c r="GJ50" s="65"/>
      <c r="GK50" s="65"/>
      <c r="GL50" s="65"/>
      <c r="GM50" s="65"/>
      <c r="GN50" s="65"/>
      <c r="GO50" s="65"/>
      <c r="GP50" s="65"/>
      <c r="GQ50" s="65"/>
      <c r="GR50" s="65"/>
      <c r="GS50" s="65"/>
      <c r="GT50" s="65"/>
      <c r="GU50" s="65"/>
      <c r="GV50" s="65"/>
      <c r="GW50" s="65"/>
      <c r="GX50" s="65"/>
      <c r="GY50" s="65"/>
      <c r="GZ50" s="65"/>
      <c r="HA50" s="65"/>
      <c r="HB50" s="65"/>
      <c r="HC50" s="65"/>
      <c r="HD50" s="65"/>
      <c r="HE50" s="65"/>
      <c r="HF50" s="65"/>
      <c r="HG50" s="65"/>
      <c r="HH50" s="65"/>
      <c r="HI50" s="65"/>
      <c r="HJ50" s="65"/>
      <c r="HK50" s="65"/>
      <c r="HL50" s="65"/>
      <c r="HM50" s="65"/>
      <c r="HN50" s="65"/>
      <c r="HO50" s="65"/>
      <c r="HP50" s="65"/>
      <c r="HQ50" s="65"/>
    </row>
    <row r="51" spans="1:225" s="54" customFormat="1" ht="15.75" thickBot="1" x14ac:dyDescent="0.3">
      <c r="A51" s="210" t="s">
        <v>16</v>
      </c>
      <c r="B51" s="275">
        <f>SUM(B45:B50)</f>
        <v>698</v>
      </c>
      <c r="C51" s="276">
        <f t="shared" si="15"/>
        <v>1</v>
      </c>
      <c r="D51" s="275">
        <f>SUM(D45:D50)</f>
        <v>571</v>
      </c>
      <c r="E51" s="276">
        <f t="shared" si="16"/>
        <v>1</v>
      </c>
      <c r="F51" s="275">
        <f t="shared" si="17"/>
        <v>-127</v>
      </c>
      <c r="G51" s="276">
        <f t="shared" si="18"/>
        <v>-0.18194842406876791</v>
      </c>
      <c r="H51" s="275">
        <f>SUM(H45:H50)</f>
        <v>374</v>
      </c>
      <c r="I51" s="276">
        <f t="shared" si="21"/>
        <v>1</v>
      </c>
      <c r="J51" s="275">
        <f>SUM(J45:J50)</f>
        <v>348</v>
      </c>
      <c r="K51" s="277">
        <f t="shared" si="19"/>
        <v>1</v>
      </c>
      <c r="L51" s="275">
        <f t="shared" si="22"/>
        <v>-26</v>
      </c>
      <c r="M51" s="276">
        <f t="shared" si="23"/>
        <v>-6.9518716577540107E-2</v>
      </c>
      <c r="N51" s="275">
        <f>SUM(N45:N50)</f>
        <v>550</v>
      </c>
      <c r="O51" s="276">
        <f t="shared" si="24"/>
        <v>1</v>
      </c>
      <c r="P51" s="275">
        <f>SUM(P45:P50)</f>
        <v>555</v>
      </c>
      <c r="Q51" s="276">
        <f t="shared" si="20"/>
        <v>1</v>
      </c>
      <c r="R51" s="275">
        <f t="shared" si="25"/>
        <v>5</v>
      </c>
      <c r="S51" s="276">
        <f t="shared" si="26"/>
        <v>9.0909090909090905E-3</v>
      </c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09"/>
      <c r="BB51" s="209"/>
      <c r="BC51" s="209"/>
      <c r="BD51" s="209"/>
      <c r="BE51" s="209"/>
      <c r="BF51" s="209"/>
      <c r="BG51" s="209"/>
      <c r="BH51" s="209"/>
      <c r="BI51" s="209"/>
      <c r="BJ51" s="209"/>
      <c r="BK51" s="209"/>
      <c r="BL51" s="209"/>
      <c r="BM51" s="209"/>
      <c r="BN51" s="209"/>
      <c r="BO51" s="209"/>
      <c r="BP51" s="209"/>
      <c r="BQ51" s="209"/>
      <c r="BR51" s="209"/>
      <c r="BS51" s="209"/>
      <c r="BT51" s="209"/>
      <c r="BU51" s="209"/>
      <c r="BV51" s="209"/>
      <c r="BW51" s="209"/>
      <c r="BX51" s="209"/>
      <c r="BY51" s="209"/>
      <c r="BZ51" s="209"/>
      <c r="CA51" s="209"/>
      <c r="CB51" s="209"/>
      <c r="CC51" s="209"/>
      <c r="CD51" s="209"/>
      <c r="CE51" s="209"/>
      <c r="CF51" s="209"/>
      <c r="CG51" s="209"/>
      <c r="CH51" s="209"/>
      <c r="CI51" s="209"/>
      <c r="CJ51" s="209"/>
      <c r="CK51" s="209"/>
      <c r="CL51" s="209"/>
      <c r="CM51" s="209"/>
      <c r="CN51" s="209"/>
      <c r="CO51" s="209"/>
      <c r="CP51" s="209"/>
      <c r="CQ51" s="209"/>
      <c r="CR51" s="209"/>
      <c r="CS51" s="209"/>
      <c r="CT51" s="209"/>
      <c r="CU51" s="209"/>
      <c r="CV51" s="209"/>
      <c r="CW51" s="209"/>
      <c r="CX51" s="209"/>
      <c r="CY51" s="209"/>
      <c r="CZ51" s="209"/>
      <c r="DA51" s="209"/>
      <c r="DB51" s="209"/>
      <c r="DC51" s="209"/>
      <c r="DD51" s="209"/>
      <c r="DE51" s="209"/>
      <c r="DF51" s="209"/>
      <c r="DG51" s="209"/>
      <c r="DH51" s="209"/>
      <c r="DI51" s="209"/>
      <c r="DJ51" s="209"/>
      <c r="DK51" s="209"/>
      <c r="DL51" s="209"/>
      <c r="DM51" s="209"/>
      <c r="DN51" s="209"/>
      <c r="DO51" s="209"/>
      <c r="DP51" s="209"/>
      <c r="DQ51" s="209"/>
      <c r="DR51" s="209"/>
      <c r="DS51" s="209"/>
      <c r="DT51" s="209"/>
      <c r="DU51" s="209"/>
      <c r="DV51" s="209"/>
      <c r="DW51" s="209"/>
      <c r="DX51" s="209"/>
      <c r="DY51" s="209"/>
      <c r="DZ51" s="209"/>
      <c r="EA51" s="209"/>
      <c r="EB51" s="209"/>
      <c r="EC51" s="209"/>
      <c r="ED51" s="209"/>
      <c r="EE51" s="209"/>
      <c r="EF51" s="209"/>
      <c r="EG51" s="209"/>
      <c r="EH51" s="209"/>
      <c r="EI51" s="209"/>
      <c r="EJ51" s="209"/>
      <c r="EK51" s="209"/>
      <c r="EL51" s="209"/>
      <c r="EM51" s="209"/>
      <c r="EN51" s="209"/>
      <c r="EO51" s="209"/>
      <c r="EP51" s="209"/>
      <c r="EQ51" s="209"/>
      <c r="ER51" s="209"/>
      <c r="ES51" s="209"/>
      <c r="ET51" s="209"/>
      <c r="EU51" s="209"/>
      <c r="EV51" s="209"/>
      <c r="EW51" s="209"/>
      <c r="EX51" s="209"/>
      <c r="EY51" s="209"/>
      <c r="EZ51" s="209"/>
      <c r="FA51" s="209"/>
      <c r="FB51" s="209"/>
      <c r="FC51" s="209"/>
      <c r="FD51" s="209"/>
      <c r="FE51" s="209"/>
      <c r="FF51" s="209"/>
      <c r="FG51" s="209"/>
      <c r="FH51" s="209"/>
      <c r="FI51" s="209"/>
      <c r="FJ51" s="209"/>
      <c r="FK51" s="209"/>
      <c r="FL51" s="209"/>
      <c r="FM51" s="209"/>
      <c r="FN51" s="209"/>
      <c r="FO51" s="209"/>
      <c r="FP51" s="209"/>
      <c r="FQ51" s="209"/>
      <c r="FR51" s="209"/>
      <c r="FS51" s="209"/>
      <c r="FT51" s="209"/>
      <c r="FU51" s="209"/>
      <c r="FV51" s="209"/>
      <c r="FW51" s="209"/>
      <c r="FX51" s="209"/>
      <c r="FY51" s="209"/>
      <c r="FZ51" s="209"/>
      <c r="GA51" s="209"/>
      <c r="GB51" s="209"/>
      <c r="GC51" s="209"/>
      <c r="GD51" s="209"/>
      <c r="GE51" s="209"/>
      <c r="GF51" s="209"/>
      <c r="GG51" s="209"/>
      <c r="GH51" s="209"/>
      <c r="GI51" s="209"/>
      <c r="GJ51" s="209"/>
      <c r="GK51" s="209"/>
      <c r="GL51" s="209"/>
      <c r="GM51" s="209"/>
      <c r="GN51" s="209"/>
      <c r="GO51" s="209"/>
      <c r="GP51" s="209"/>
      <c r="GQ51" s="209"/>
      <c r="GR51" s="209"/>
      <c r="GS51" s="209"/>
      <c r="GT51" s="209"/>
      <c r="GU51" s="209"/>
      <c r="GV51" s="209"/>
      <c r="GW51" s="209"/>
      <c r="GX51" s="209"/>
      <c r="GY51" s="209"/>
      <c r="GZ51" s="209"/>
      <c r="HA51" s="209"/>
      <c r="HB51" s="209"/>
      <c r="HC51" s="209"/>
      <c r="HD51" s="209"/>
      <c r="HE51" s="209"/>
      <c r="HF51" s="209"/>
      <c r="HG51" s="209"/>
      <c r="HH51" s="209"/>
      <c r="HI51" s="209"/>
      <c r="HJ51" s="209"/>
      <c r="HK51" s="209"/>
      <c r="HL51" s="209"/>
      <c r="HM51" s="209"/>
      <c r="HN51" s="209"/>
      <c r="HO51" s="209"/>
      <c r="HP51" s="209"/>
      <c r="HQ51" s="209"/>
    </row>
    <row r="52" spans="1:225" ht="7.5" customHeight="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5"/>
      <c r="FL52" s="65"/>
      <c r="FM52" s="65"/>
      <c r="FN52" s="65"/>
      <c r="FO52" s="65"/>
      <c r="FP52" s="65"/>
      <c r="FQ52" s="65"/>
      <c r="FR52" s="65"/>
      <c r="FS52" s="65"/>
      <c r="FT52" s="65"/>
      <c r="FU52" s="65"/>
      <c r="FV52" s="65"/>
      <c r="FW52" s="65"/>
      <c r="FX52" s="65"/>
      <c r="FY52" s="65"/>
      <c r="FZ52" s="65"/>
      <c r="GA52" s="65"/>
      <c r="GB52" s="65"/>
      <c r="GC52" s="65"/>
      <c r="GD52" s="65"/>
      <c r="GE52" s="65"/>
      <c r="GF52" s="65"/>
      <c r="GG52" s="65"/>
      <c r="GH52" s="65"/>
      <c r="GI52" s="65"/>
      <c r="GJ52" s="65"/>
      <c r="GK52" s="65"/>
      <c r="GL52" s="65"/>
      <c r="GM52" s="65"/>
      <c r="GN52" s="65"/>
      <c r="GO52" s="65"/>
      <c r="GP52" s="65"/>
      <c r="GQ52" s="65"/>
      <c r="GR52" s="65"/>
      <c r="GS52" s="65"/>
      <c r="GT52" s="65"/>
      <c r="GU52" s="65"/>
      <c r="GV52" s="65"/>
      <c r="GW52" s="65"/>
      <c r="GX52" s="65"/>
      <c r="GY52" s="65"/>
      <c r="GZ52" s="65"/>
      <c r="HA52" s="65"/>
      <c r="HB52" s="65"/>
      <c r="HC52" s="65"/>
      <c r="HD52" s="65"/>
      <c r="HE52" s="65"/>
      <c r="HF52" s="65"/>
      <c r="HG52" s="65"/>
      <c r="HH52" s="65"/>
      <c r="HI52" s="65"/>
      <c r="HJ52" s="65"/>
      <c r="HK52" s="65"/>
      <c r="HL52" s="65"/>
      <c r="HM52" s="65"/>
      <c r="HN52" s="65"/>
      <c r="HO52" s="65"/>
      <c r="HP52" s="65"/>
      <c r="HQ52" s="65"/>
    </row>
    <row r="53" spans="1:225" ht="9.75" customHeight="1" thickBot="1" x14ac:dyDescent="0.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  <c r="FM53" s="65"/>
      <c r="FN53" s="65"/>
      <c r="FO53" s="65"/>
      <c r="FP53" s="65"/>
      <c r="FQ53" s="65"/>
      <c r="FR53" s="65"/>
      <c r="FS53" s="65"/>
      <c r="FT53" s="65"/>
      <c r="FU53" s="65"/>
      <c r="FV53" s="65"/>
      <c r="FW53" s="65"/>
      <c r="FX53" s="65"/>
      <c r="FY53" s="65"/>
      <c r="FZ53" s="65"/>
      <c r="GA53" s="65"/>
      <c r="GB53" s="65"/>
      <c r="GC53" s="65"/>
      <c r="GD53" s="65"/>
      <c r="GE53" s="65"/>
      <c r="GF53" s="65"/>
      <c r="GG53" s="65"/>
      <c r="GH53" s="65"/>
      <c r="GI53" s="65"/>
      <c r="GJ53" s="65"/>
      <c r="GK53" s="65"/>
      <c r="GL53" s="65"/>
      <c r="GM53" s="65"/>
      <c r="GN53" s="65"/>
      <c r="GO53" s="65"/>
      <c r="GP53" s="65"/>
      <c r="GQ53" s="65"/>
      <c r="GR53" s="65"/>
      <c r="GS53" s="65"/>
      <c r="GT53" s="65"/>
      <c r="GU53" s="65"/>
      <c r="GV53" s="65"/>
      <c r="GW53" s="65"/>
      <c r="GX53" s="65"/>
      <c r="GY53" s="65"/>
      <c r="GZ53" s="65"/>
      <c r="HA53" s="65"/>
      <c r="HB53" s="65"/>
      <c r="HC53" s="65"/>
      <c r="HD53" s="65"/>
      <c r="HE53" s="65"/>
      <c r="HF53" s="65"/>
      <c r="HG53" s="65"/>
      <c r="HH53" s="65"/>
      <c r="HI53" s="65"/>
      <c r="HJ53" s="65"/>
      <c r="HK53" s="65"/>
      <c r="HL53" s="65"/>
      <c r="HM53" s="65"/>
      <c r="HN53" s="65"/>
      <c r="HO53" s="65"/>
      <c r="HP53" s="65"/>
      <c r="HQ53" s="65"/>
    </row>
    <row r="54" spans="1:225" ht="15.75" thickBot="1" x14ac:dyDescent="0.3">
      <c r="A54" s="108"/>
      <c r="B54" s="337" t="s">
        <v>46</v>
      </c>
      <c r="C54" s="344"/>
      <c r="D54" s="344"/>
      <c r="E54" s="344"/>
      <c r="F54" s="344"/>
      <c r="G54" s="338"/>
      <c r="H54" s="339" t="s">
        <v>47</v>
      </c>
      <c r="I54" s="341"/>
      <c r="J54" s="341"/>
      <c r="K54" s="341"/>
      <c r="L54" s="341"/>
      <c r="M54" s="341"/>
      <c r="N54" s="339" t="s">
        <v>16</v>
      </c>
      <c r="O54" s="341"/>
      <c r="P54" s="341"/>
      <c r="Q54" s="341"/>
      <c r="R54" s="341"/>
      <c r="S54" s="340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  <c r="FM54" s="65"/>
      <c r="FN54" s="65"/>
      <c r="FO54" s="65"/>
      <c r="FP54" s="65"/>
      <c r="FQ54" s="65"/>
      <c r="FR54" s="65"/>
      <c r="FS54" s="65"/>
      <c r="FT54" s="65"/>
      <c r="FU54" s="65"/>
      <c r="FV54" s="65"/>
      <c r="FW54" s="65"/>
      <c r="FX54" s="65"/>
      <c r="FY54" s="65"/>
      <c r="FZ54" s="65"/>
      <c r="GA54" s="65"/>
      <c r="GB54" s="65"/>
      <c r="GC54" s="65"/>
      <c r="GD54" s="65"/>
      <c r="GE54" s="65"/>
      <c r="GF54" s="65"/>
      <c r="GG54" s="65"/>
      <c r="GH54" s="65"/>
      <c r="GI54" s="65"/>
      <c r="GJ54" s="65"/>
      <c r="GK54" s="65"/>
      <c r="GL54" s="65"/>
      <c r="GM54" s="65"/>
      <c r="GN54" s="65"/>
      <c r="GO54" s="65"/>
      <c r="GP54" s="65"/>
      <c r="GQ54" s="65"/>
      <c r="GR54" s="65"/>
      <c r="GS54" s="65"/>
      <c r="GT54" s="65"/>
      <c r="GU54" s="65"/>
      <c r="GV54" s="65"/>
      <c r="GW54" s="65"/>
      <c r="GX54" s="65"/>
      <c r="GY54" s="65"/>
      <c r="GZ54" s="65"/>
      <c r="HA54" s="65"/>
      <c r="HB54" s="65"/>
      <c r="HC54" s="65"/>
      <c r="HD54" s="65"/>
      <c r="HE54" s="65"/>
      <c r="HF54" s="65"/>
      <c r="HG54" s="65"/>
      <c r="HH54" s="65"/>
      <c r="HI54" s="65"/>
      <c r="HJ54" s="65"/>
      <c r="HK54" s="65"/>
      <c r="HL54" s="65"/>
      <c r="HM54" s="65"/>
      <c r="HN54" s="65"/>
      <c r="HO54" s="65"/>
      <c r="HP54" s="65"/>
      <c r="HQ54" s="65"/>
    </row>
    <row r="55" spans="1:225" ht="15.75" thickBot="1" x14ac:dyDescent="0.3">
      <c r="A55" s="27"/>
      <c r="B55" s="345" t="s">
        <v>115</v>
      </c>
      <c r="C55" s="346"/>
      <c r="D55" s="345" t="s">
        <v>128</v>
      </c>
      <c r="E55" s="346"/>
      <c r="F55" s="337" t="s">
        <v>57</v>
      </c>
      <c r="G55" s="347"/>
      <c r="H55" s="345" t="s">
        <v>115</v>
      </c>
      <c r="I55" s="346"/>
      <c r="J55" s="345" t="s">
        <v>128</v>
      </c>
      <c r="K55" s="346"/>
      <c r="L55" s="337" t="s">
        <v>57</v>
      </c>
      <c r="M55" s="347"/>
      <c r="N55" s="345" t="s">
        <v>115</v>
      </c>
      <c r="O55" s="346"/>
      <c r="P55" s="345" t="s">
        <v>128</v>
      </c>
      <c r="Q55" s="346"/>
      <c r="R55" s="337" t="s">
        <v>57</v>
      </c>
      <c r="S55" s="347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65"/>
      <c r="FL55" s="65"/>
      <c r="FM55" s="65"/>
      <c r="FN55" s="65"/>
      <c r="FO55" s="65"/>
      <c r="FP55" s="65"/>
      <c r="FQ55" s="65"/>
      <c r="FR55" s="65"/>
      <c r="FS55" s="65"/>
      <c r="FT55" s="65"/>
      <c r="FU55" s="65"/>
      <c r="FV55" s="65"/>
      <c r="FW55" s="65"/>
      <c r="FX55" s="65"/>
      <c r="FY55" s="65"/>
      <c r="FZ55" s="65"/>
      <c r="GA55" s="65"/>
      <c r="GB55" s="65"/>
      <c r="GC55" s="65"/>
      <c r="GD55" s="65"/>
      <c r="GE55" s="65"/>
      <c r="GF55" s="65"/>
      <c r="GG55" s="65"/>
      <c r="GH55" s="65"/>
      <c r="GI55" s="65"/>
      <c r="GJ55" s="65"/>
      <c r="GK55" s="65"/>
      <c r="GL55" s="65"/>
      <c r="GM55" s="65"/>
      <c r="GN55" s="65"/>
      <c r="GO55" s="65"/>
      <c r="GP55" s="65"/>
      <c r="GQ55" s="65"/>
      <c r="GR55" s="65"/>
      <c r="GS55" s="65"/>
      <c r="GT55" s="65"/>
      <c r="GU55" s="65"/>
      <c r="GV55" s="65"/>
      <c r="GW55" s="65"/>
      <c r="GX55" s="65"/>
      <c r="GY55" s="65"/>
      <c r="GZ55" s="65"/>
      <c r="HA55" s="65"/>
      <c r="HB55" s="65"/>
      <c r="HC55" s="65"/>
      <c r="HD55" s="65"/>
      <c r="HE55" s="65"/>
      <c r="HF55" s="65"/>
      <c r="HG55" s="65"/>
      <c r="HH55" s="65"/>
      <c r="HI55" s="65"/>
      <c r="HJ55" s="65"/>
      <c r="HK55" s="65"/>
      <c r="HL55" s="65"/>
      <c r="HM55" s="65"/>
      <c r="HN55" s="65"/>
      <c r="HO55" s="65"/>
      <c r="HP55" s="65"/>
      <c r="HQ55" s="65"/>
    </row>
    <row r="56" spans="1:225" ht="15.75" thickBot="1" x14ac:dyDescent="0.3">
      <c r="A56" s="109"/>
      <c r="B56" s="208" t="s">
        <v>50</v>
      </c>
      <c r="C56" s="175" t="s">
        <v>49</v>
      </c>
      <c r="D56" s="176" t="s">
        <v>50</v>
      </c>
      <c r="E56" s="204" t="s">
        <v>49</v>
      </c>
      <c r="F56" s="106" t="s">
        <v>50</v>
      </c>
      <c r="G56" s="205" t="s">
        <v>49</v>
      </c>
      <c r="H56" s="106" t="s">
        <v>50</v>
      </c>
      <c r="I56" s="205" t="s">
        <v>49</v>
      </c>
      <c r="J56" s="106" t="s">
        <v>50</v>
      </c>
      <c r="K56" s="205" t="s">
        <v>49</v>
      </c>
      <c r="L56" s="106" t="s">
        <v>50</v>
      </c>
      <c r="M56" s="205" t="s">
        <v>49</v>
      </c>
      <c r="N56" s="106" t="s">
        <v>50</v>
      </c>
      <c r="O56" s="205" t="s">
        <v>49</v>
      </c>
      <c r="P56" s="106" t="s">
        <v>50</v>
      </c>
      <c r="Q56" s="205" t="s">
        <v>49</v>
      </c>
      <c r="R56" s="104" t="s">
        <v>50</v>
      </c>
      <c r="S56" s="105" t="s">
        <v>49</v>
      </c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5"/>
      <c r="ES56" s="65"/>
      <c r="ET56" s="65"/>
      <c r="EU56" s="65"/>
      <c r="EV56" s="65"/>
      <c r="EW56" s="65"/>
      <c r="EX56" s="65"/>
      <c r="EY56" s="65"/>
      <c r="EZ56" s="65"/>
      <c r="FA56" s="65"/>
      <c r="FB56" s="65"/>
      <c r="FC56" s="65"/>
      <c r="FD56" s="65"/>
      <c r="FE56" s="65"/>
      <c r="FF56" s="65"/>
      <c r="FG56" s="65"/>
      <c r="FH56" s="65"/>
      <c r="FI56" s="65"/>
      <c r="FJ56" s="65"/>
      <c r="FK56" s="65"/>
      <c r="FL56" s="65"/>
      <c r="FM56" s="65"/>
      <c r="FN56" s="65"/>
      <c r="FO56" s="65"/>
      <c r="FP56" s="65"/>
      <c r="FQ56" s="65"/>
      <c r="FR56" s="65"/>
      <c r="FS56" s="65"/>
      <c r="FT56" s="65"/>
      <c r="FU56" s="65"/>
      <c r="FV56" s="65"/>
      <c r="FW56" s="65"/>
      <c r="FX56" s="65"/>
      <c r="FY56" s="65"/>
      <c r="FZ56" s="65"/>
      <c r="GA56" s="65"/>
      <c r="GB56" s="65"/>
      <c r="GC56" s="65"/>
      <c r="GD56" s="65"/>
      <c r="GE56" s="65"/>
      <c r="GF56" s="65"/>
      <c r="GG56" s="65"/>
      <c r="GH56" s="65"/>
      <c r="GI56" s="65"/>
      <c r="GJ56" s="65"/>
      <c r="GK56" s="65"/>
      <c r="GL56" s="65"/>
      <c r="GM56" s="65"/>
      <c r="GN56" s="65"/>
      <c r="GO56" s="65"/>
      <c r="GP56" s="65"/>
      <c r="GQ56" s="65"/>
      <c r="GR56" s="65"/>
      <c r="GS56" s="65"/>
      <c r="GT56" s="65"/>
      <c r="GU56" s="65"/>
      <c r="GV56" s="65"/>
      <c r="GW56" s="65"/>
      <c r="GX56" s="65"/>
      <c r="GY56" s="65"/>
      <c r="GZ56" s="65"/>
      <c r="HA56" s="65"/>
      <c r="HB56" s="65"/>
      <c r="HC56" s="65"/>
      <c r="HD56" s="65"/>
      <c r="HE56" s="65"/>
      <c r="HF56" s="65"/>
      <c r="HG56" s="65"/>
      <c r="HH56" s="65"/>
      <c r="HI56" s="65"/>
      <c r="HJ56" s="65"/>
      <c r="HK56" s="65"/>
      <c r="HL56" s="65"/>
      <c r="HM56" s="65"/>
      <c r="HN56" s="65"/>
      <c r="HO56" s="65"/>
      <c r="HP56" s="65"/>
      <c r="HQ56" s="65"/>
    </row>
    <row r="57" spans="1:225" x14ac:dyDescent="0.25">
      <c r="A57" s="172" t="s">
        <v>51</v>
      </c>
      <c r="B57" s="195">
        <v>2</v>
      </c>
      <c r="C57" s="171">
        <f>B57/$B$63</f>
        <v>9.8039215686274508E-3</v>
      </c>
      <c r="D57" s="165">
        <v>2</v>
      </c>
      <c r="E57" s="170">
        <f>D57/$D$63</f>
        <v>9.6153846153846159E-3</v>
      </c>
      <c r="F57" s="177">
        <f>D57-B57</f>
        <v>0</v>
      </c>
      <c r="G57" s="23">
        <f>F57/B57</f>
        <v>0</v>
      </c>
      <c r="H57" s="195">
        <v>1</v>
      </c>
      <c r="I57" s="171">
        <f>H57/$H$63</f>
        <v>5.2631578947368418E-2</v>
      </c>
      <c r="J57" s="195">
        <v>1</v>
      </c>
      <c r="K57" s="170">
        <f>J57/$J$63</f>
        <v>5.2631578947368418E-2</v>
      </c>
      <c r="L57" s="178">
        <f>J57-H57</f>
        <v>0</v>
      </c>
      <c r="M57" s="23">
        <f t="shared" ref="M57:M63" si="27">L57/H57</f>
        <v>0</v>
      </c>
      <c r="N57" s="53">
        <f t="shared" ref="N57:N63" si="28">SUM(B34,H34,N34,B45,H45,N45,B57,H57)</f>
        <v>10</v>
      </c>
      <c r="O57" s="171">
        <f>N57/$N$63</f>
        <v>2.1848372296263928E-3</v>
      </c>
      <c r="P57" s="53">
        <f t="shared" ref="P57:P63" si="29">SUM(D34,J34,P34,D45,J45,P45,D57,J57)</f>
        <v>9</v>
      </c>
      <c r="Q57" s="170">
        <f>P57/$P$63</f>
        <v>2.0925366193908393E-3</v>
      </c>
      <c r="R57" s="179">
        <f>P57-N57</f>
        <v>-1</v>
      </c>
      <c r="S57" s="103">
        <f>R57/N57</f>
        <v>-0.1</v>
      </c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  <c r="EY57" s="65"/>
      <c r="EZ57" s="65"/>
      <c r="FA57" s="65"/>
      <c r="FB57" s="65"/>
      <c r="FC57" s="65"/>
      <c r="FD57" s="65"/>
      <c r="FE57" s="65"/>
      <c r="FF57" s="65"/>
      <c r="FG57" s="65"/>
      <c r="FH57" s="65"/>
      <c r="FI57" s="65"/>
      <c r="FJ57" s="65"/>
      <c r="FK57" s="65"/>
      <c r="FL57" s="65"/>
      <c r="FM57" s="65"/>
      <c r="FN57" s="65"/>
      <c r="FO57" s="65"/>
      <c r="FP57" s="65"/>
      <c r="FQ57" s="65"/>
      <c r="FR57" s="65"/>
      <c r="FS57" s="65"/>
      <c r="FT57" s="65"/>
      <c r="FU57" s="65"/>
      <c r="FV57" s="65"/>
      <c r="FW57" s="65"/>
      <c r="FX57" s="65"/>
      <c r="FY57" s="65"/>
      <c r="FZ57" s="65"/>
      <c r="GA57" s="65"/>
      <c r="GB57" s="65"/>
      <c r="GC57" s="65"/>
      <c r="GD57" s="65"/>
      <c r="GE57" s="65"/>
      <c r="GF57" s="65"/>
      <c r="GG57" s="65"/>
      <c r="GH57" s="65"/>
      <c r="GI57" s="65"/>
      <c r="GJ57" s="65"/>
      <c r="GK57" s="65"/>
      <c r="GL57" s="65"/>
      <c r="GM57" s="65"/>
      <c r="GN57" s="65"/>
      <c r="GO57" s="65"/>
      <c r="GP57" s="65"/>
      <c r="GQ57" s="65"/>
      <c r="GR57" s="65"/>
      <c r="GS57" s="65"/>
      <c r="GT57" s="65"/>
      <c r="GU57" s="65"/>
      <c r="GV57" s="65"/>
      <c r="GW57" s="65"/>
      <c r="GX57" s="65"/>
      <c r="GY57" s="65"/>
      <c r="GZ57" s="65"/>
      <c r="HA57" s="65"/>
      <c r="HB57" s="65"/>
      <c r="HC57" s="65"/>
      <c r="HD57" s="65"/>
      <c r="HE57" s="65"/>
      <c r="HF57" s="65"/>
      <c r="HG57" s="65"/>
      <c r="HH57" s="65"/>
      <c r="HI57" s="65"/>
      <c r="HJ57" s="65"/>
      <c r="HK57" s="65"/>
      <c r="HL57" s="65"/>
      <c r="HM57" s="65"/>
      <c r="HN57" s="65"/>
      <c r="HO57" s="65"/>
      <c r="HP57" s="65"/>
      <c r="HQ57" s="65"/>
    </row>
    <row r="58" spans="1:225" ht="30" x14ac:dyDescent="0.25">
      <c r="A58" s="173" t="s">
        <v>52</v>
      </c>
      <c r="B58" s="195">
        <v>94</v>
      </c>
      <c r="C58" s="171">
        <f t="shared" ref="C58:C63" si="30">B58/$B$63</f>
        <v>0.46078431372549017</v>
      </c>
      <c r="D58" s="165">
        <v>98</v>
      </c>
      <c r="E58" s="170">
        <f t="shared" ref="E58:E63" si="31">D58/$D$63</f>
        <v>0.47115384615384615</v>
      </c>
      <c r="F58" s="177">
        <f t="shared" ref="F58:F63" si="32">D58-B58</f>
        <v>4</v>
      </c>
      <c r="G58" s="23">
        <f t="shared" ref="G58:G63" si="33">F58/B58</f>
        <v>4.2553191489361701E-2</v>
      </c>
      <c r="H58" s="195">
        <v>9</v>
      </c>
      <c r="I58" s="171">
        <f t="shared" ref="I58:I63" si="34">H58/$H$63</f>
        <v>0.47368421052631576</v>
      </c>
      <c r="J58" s="195">
        <v>9</v>
      </c>
      <c r="K58" s="170">
        <f t="shared" ref="K58:K63" si="35">J58/$J$63</f>
        <v>0.47368421052631576</v>
      </c>
      <c r="L58" s="178">
        <f t="shared" ref="L58:L63" si="36">J58-H58</f>
        <v>0</v>
      </c>
      <c r="M58" s="23">
        <f t="shared" si="27"/>
        <v>0</v>
      </c>
      <c r="N58" s="53">
        <f t="shared" si="28"/>
        <v>457</v>
      </c>
      <c r="O58" s="171">
        <f t="shared" ref="O58:O63" si="37">N58/$N$63</f>
        <v>9.9847061393926156E-2</v>
      </c>
      <c r="P58" s="53">
        <f t="shared" si="29"/>
        <v>467</v>
      </c>
      <c r="Q58" s="170">
        <f t="shared" ref="Q58:Q63" si="38">P58/$P$63</f>
        <v>0.10857940013950244</v>
      </c>
      <c r="R58" s="102">
        <f t="shared" ref="R58:R63" si="39">P58-N58</f>
        <v>10</v>
      </c>
      <c r="S58" s="75">
        <f t="shared" ref="S58:S63" si="40">R58/N58</f>
        <v>2.1881838074398249E-2</v>
      </c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5"/>
      <c r="ES58" s="65"/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5"/>
      <c r="FF58" s="65"/>
      <c r="FG58" s="65"/>
      <c r="FH58" s="65"/>
      <c r="FI58" s="65"/>
      <c r="FJ58" s="65"/>
      <c r="FK58" s="65"/>
      <c r="FL58" s="65"/>
      <c r="FM58" s="65"/>
      <c r="FN58" s="65"/>
      <c r="FO58" s="65"/>
      <c r="FP58" s="65"/>
      <c r="FQ58" s="65"/>
      <c r="FR58" s="65"/>
      <c r="FS58" s="65"/>
      <c r="FT58" s="65"/>
      <c r="FU58" s="65"/>
      <c r="FV58" s="65"/>
      <c r="FW58" s="65"/>
      <c r="FX58" s="65"/>
      <c r="FY58" s="65"/>
      <c r="FZ58" s="65"/>
      <c r="GA58" s="65"/>
      <c r="GB58" s="65"/>
      <c r="GC58" s="65"/>
      <c r="GD58" s="65"/>
      <c r="GE58" s="65"/>
      <c r="GF58" s="65"/>
      <c r="GG58" s="65"/>
      <c r="GH58" s="65"/>
      <c r="GI58" s="65"/>
      <c r="GJ58" s="65"/>
      <c r="GK58" s="65"/>
      <c r="GL58" s="65"/>
      <c r="GM58" s="65"/>
      <c r="GN58" s="65"/>
      <c r="GO58" s="65"/>
      <c r="GP58" s="65"/>
      <c r="GQ58" s="65"/>
      <c r="GR58" s="65"/>
      <c r="GS58" s="65"/>
      <c r="GT58" s="65"/>
      <c r="GU58" s="65"/>
      <c r="GV58" s="65"/>
      <c r="GW58" s="65"/>
      <c r="GX58" s="65"/>
      <c r="GY58" s="65"/>
      <c r="GZ58" s="65"/>
      <c r="HA58" s="65"/>
      <c r="HB58" s="65"/>
      <c r="HC58" s="65"/>
      <c r="HD58" s="65"/>
      <c r="HE58" s="65"/>
      <c r="HF58" s="65"/>
      <c r="HG58" s="65"/>
      <c r="HH58" s="65"/>
      <c r="HI58" s="65"/>
      <c r="HJ58" s="65"/>
      <c r="HK58" s="65"/>
      <c r="HL58" s="65"/>
      <c r="HM58" s="65"/>
      <c r="HN58" s="65"/>
      <c r="HO58" s="65"/>
      <c r="HP58" s="65"/>
      <c r="HQ58" s="65"/>
    </row>
    <row r="59" spans="1:225" ht="30" x14ac:dyDescent="0.25">
      <c r="A59" s="173" t="s">
        <v>53</v>
      </c>
      <c r="B59" s="195">
        <v>71</v>
      </c>
      <c r="C59" s="171">
        <f t="shared" si="30"/>
        <v>0.34803921568627449</v>
      </c>
      <c r="D59" s="165">
        <v>72</v>
      </c>
      <c r="E59" s="170">
        <f t="shared" si="31"/>
        <v>0.34615384615384615</v>
      </c>
      <c r="F59" s="177">
        <f t="shared" si="32"/>
        <v>1</v>
      </c>
      <c r="G59" s="23">
        <f t="shared" si="33"/>
        <v>1.4084507042253521E-2</v>
      </c>
      <c r="H59" s="195">
        <v>5</v>
      </c>
      <c r="I59" s="171">
        <f t="shared" si="34"/>
        <v>0.26315789473684209</v>
      </c>
      <c r="J59" s="195">
        <v>6</v>
      </c>
      <c r="K59" s="170">
        <f t="shared" si="35"/>
        <v>0.31578947368421051</v>
      </c>
      <c r="L59" s="178">
        <f t="shared" si="36"/>
        <v>1</v>
      </c>
      <c r="M59" s="23">
        <f t="shared" si="27"/>
        <v>0.2</v>
      </c>
      <c r="N59" s="53">
        <f t="shared" si="28"/>
        <v>1170</v>
      </c>
      <c r="O59" s="171">
        <f t="shared" si="37"/>
        <v>0.25562595586628795</v>
      </c>
      <c r="P59" s="53">
        <f t="shared" si="29"/>
        <v>1178</v>
      </c>
      <c r="Q59" s="170">
        <f t="shared" si="38"/>
        <v>0.27388979307137873</v>
      </c>
      <c r="R59" s="101">
        <f t="shared" si="39"/>
        <v>8</v>
      </c>
      <c r="S59" s="75">
        <f t="shared" si="40"/>
        <v>6.8376068376068376E-3</v>
      </c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5"/>
      <c r="ES59" s="65"/>
      <c r="ET59" s="65"/>
      <c r="EU59" s="65"/>
      <c r="EV59" s="65"/>
      <c r="EW59" s="65"/>
      <c r="EX59" s="65"/>
      <c r="EY59" s="65"/>
      <c r="EZ59" s="65"/>
      <c r="FA59" s="65"/>
      <c r="FB59" s="65"/>
      <c r="FC59" s="65"/>
      <c r="FD59" s="65"/>
      <c r="FE59" s="65"/>
      <c r="FF59" s="65"/>
      <c r="FG59" s="65"/>
      <c r="FH59" s="65"/>
      <c r="FI59" s="65"/>
      <c r="FJ59" s="65"/>
      <c r="FK59" s="65"/>
      <c r="FL59" s="65"/>
      <c r="FM59" s="65"/>
      <c r="FN59" s="65"/>
      <c r="FO59" s="65"/>
      <c r="FP59" s="65"/>
      <c r="FQ59" s="65"/>
      <c r="FR59" s="65"/>
      <c r="FS59" s="65"/>
      <c r="FT59" s="65"/>
      <c r="FU59" s="65"/>
      <c r="FV59" s="65"/>
      <c r="FW59" s="65"/>
      <c r="FX59" s="65"/>
      <c r="FY59" s="65"/>
      <c r="FZ59" s="65"/>
      <c r="GA59" s="65"/>
      <c r="GB59" s="65"/>
      <c r="GC59" s="65"/>
      <c r="GD59" s="65"/>
      <c r="GE59" s="65"/>
      <c r="GF59" s="65"/>
      <c r="GG59" s="65"/>
      <c r="GH59" s="65"/>
      <c r="GI59" s="65"/>
      <c r="GJ59" s="65"/>
      <c r="GK59" s="65"/>
      <c r="GL59" s="65"/>
      <c r="GM59" s="65"/>
      <c r="GN59" s="65"/>
      <c r="GO59" s="65"/>
      <c r="GP59" s="65"/>
      <c r="GQ59" s="65"/>
      <c r="GR59" s="65"/>
      <c r="GS59" s="65"/>
      <c r="GT59" s="65"/>
      <c r="GU59" s="65"/>
      <c r="GV59" s="65"/>
      <c r="GW59" s="65"/>
      <c r="GX59" s="65"/>
      <c r="GY59" s="65"/>
      <c r="GZ59" s="65"/>
      <c r="HA59" s="65"/>
      <c r="HB59" s="65"/>
      <c r="HC59" s="65"/>
      <c r="HD59" s="65"/>
      <c r="HE59" s="65"/>
      <c r="HF59" s="65"/>
      <c r="HG59" s="65"/>
      <c r="HH59" s="65"/>
      <c r="HI59" s="65"/>
      <c r="HJ59" s="65"/>
      <c r="HK59" s="65"/>
      <c r="HL59" s="65"/>
      <c r="HM59" s="65"/>
      <c r="HN59" s="65"/>
      <c r="HO59" s="65"/>
      <c r="HP59" s="65"/>
      <c r="HQ59" s="65"/>
    </row>
    <row r="60" spans="1:225" ht="45" x14ac:dyDescent="0.25">
      <c r="A60" s="173" t="s">
        <v>54</v>
      </c>
      <c r="B60" s="195">
        <v>12</v>
      </c>
      <c r="C60" s="171">
        <f t="shared" si="30"/>
        <v>5.8823529411764705E-2</v>
      </c>
      <c r="D60" s="165">
        <v>13</v>
      </c>
      <c r="E60" s="170">
        <f t="shared" si="31"/>
        <v>6.25E-2</v>
      </c>
      <c r="F60" s="177">
        <f t="shared" si="32"/>
        <v>1</v>
      </c>
      <c r="G60" s="23">
        <f t="shared" si="33"/>
        <v>8.3333333333333329E-2</v>
      </c>
      <c r="H60" s="195">
        <v>2</v>
      </c>
      <c r="I60" s="171">
        <f t="shared" si="34"/>
        <v>0.10526315789473684</v>
      </c>
      <c r="J60" s="195">
        <v>2</v>
      </c>
      <c r="K60" s="170">
        <f t="shared" si="35"/>
        <v>0.10526315789473684</v>
      </c>
      <c r="L60" s="178">
        <f t="shared" si="36"/>
        <v>0</v>
      </c>
      <c r="M60" s="23">
        <f t="shared" si="27"/>
        <v>0</v>
      </c>
      <c r="N60" s="53">
        <f t="shared" si="28"/>
        <v>361</v>
      </c>
      <c r="O60" s="171">
        <f t="shared" si="37"/>
        <v>7.887262398951278E-2</v>
      </c>
      <c r="P60" s="53">
        <f t="shared" si="29"/>
        <v>369</v>
      </c>
      <c r="Q60" s="170">
        <f t="shared" si="38"/>
        <v>8.5794001395024411E-2</v>
      </c>
      <c r="R60" s="180">
        <f t="shared" si="39"/>
        <v>8</v>
      </c>
      <c r="S60" s="75">
        <f t="shared" si="40"/>
        <v>2.2160664819944598E-2</v>
      </c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5"/>
      <c r="ET60" s="65"/>
      <c r="EU60" s="65"/>
      <c r="EV60" s="65"/>
      <c r="EW60" s="65"/>
      <c r="EX60" s="65"/>
      <c r="EY60" s="65"/>
      <c r="EZ60" s="65"/>
      <c r="FA60" s="65"/>
      <c r="FB60" s="65"/>
      <c r="FC60" s="65"/>
      <c r="FD60" s="65"/>
      <c r="FE60" s="65"/>
      <c r="FF60" s="65"/>
      <c r="FG60" s="65"/>
      <c r="FH60" s="65"/>
      <c r="FI60" s="65"/>
      <c r="FJ60" s="65"/>
      <c r="FK60" s="65"/>
      <c r="FL60" s="65"/>
      <c r="FM60" s="65"/>
      <c r="FN60" s="65"/>
      <c r="FO60" s="65"/>
      <c r="FP60" s="65"/>
      <c r="FQ60" s="65"/>
      <c r="FR60" s="65"/>
      <c r="FS60" s="65"/>
      <c r="FT60" s="65"/>
      <c r="FU60" s="65"/>
      <c r="FV60" s="65"/>
      <c r="FW60" s="65"/>
      <c r="FX60" s="65"/>
      <c r="FY60" s="65"/>
      <c r="FZ60" s="65"/>
      <c r="GA60" s="65"/>
      <c r="GB60" s="65"/>
      <c r="GC60" s="65"/>
      <c r="GD60" s="65"/>
      <c r="GE60" s="65"/>
      <c r="GF60" s="65"/>
      <c r="GG60" s="65"/>
      <c r="GH60" s="65"/>
      <c r="GI60" s="65"/>
      <c r="GJ60" s="65"/>
      <c r="GK60" s="65"/>
      <c r="GL60" s="65"/>
      <c r="GM60" s="65"/>
      <c r="GN60" s="65"/>
      <c r="GO60" s="65"/>
      <c r="GP60" s="65"/>
      <c r="GQ60" s="65"/>
      <c r="GR60" s="65"/>
      <c r="GS60" s="65"/>
      <c r="GT60" s="65"/>
      <c r="GU60" s="65"/>
      <c r="GV60" s="65"/>
      <c r="GW60" s="65"/>
      <c r="GX60" s="65"/>
      <c r="GY60" s="65"/>
      <c r="GZ60" s="65"/>
      <c r="HA60" s="65"/>
      <c r="HB60" s="65"/>
      <c r="HC60" s="65"/>
      <c r="HD60" s="65"/>
      <c r="HE60" s="65"/>
      <c r="HF60" s="65"/>
      <c r="HG60" s="65"/>
      <c r="HH60" s="65"/>
      <c r="HI60" s="65"/>
      <c r="HJ60" s="65"/>
      <c r="HK60" s="65"/>
      <c r="HL60" s="65"/>
      <c r="HM60" s="65"/>
      <c r="HN60" s="65"/>
      <c r="HO60" s="65"/>
      <c r="HP60" s="65"/>
      <c r="HQ60" s="65"/>
    </row>
    <row r="61" spans="1:225" ht="30" x14ac:dyDescent="0.25">
      <c r="A61" s="173" t="s">
        <v>55</v>
      </c>
      <c r="B61" s="195">
        <v>10</v>
      </c>
      <c r="C61" s="171">
        <f t="shared" si="30"/>
        <v>4.9019607843137254E-2</v>
      </c>
      <c r="D61" s="165">
        <v>10</v>
      </c>
      <c r="E61" s="170">
        <f t="shared" si="31"/>
        <v>4.807692307692308E-2</v>
      </c>
      <c r="F61" s="177">
        <f t="shared" si="32"/>
        <v>0</v>
      </c>
      <c r="G61" s="23">
        <f t="shared" si="33"/>
        <v>0</v>
      </c>
      <c r="H61" s="195">
        <v>2</v>
      </c>
      <c r="I61" s="171">
        <f t="shared" si="34"/>
        <v>0.10526315789473684</v>
      </c>
      <c r="J61" s="195">
        <v>1</v>
      </c>
      <c r="K61" s="170">
        <f t="shared" si="35"/>
        <v>5.2631578947368418E-2</v>
      </c>
      <c r="L61" s="178">
        <f t="shared" si="36"/>
        <v>-1</v>
      </c>
      <c r="M61" s="23">
        <f t="shared" si="27"/>
        <v>-0.5</v>
      </c>
      <c r="N61" s="53">
        <f t="shared" si="28"/>
        <v>362</v>
      </c>
      <c r="O61" s="171">
        <f t="shared" si="37"/>
        <v>7.909110771247542E-2</v>
      </c>
      <c r="P61" s="53">
        <f t="shared" si="29"/>
        <v>360</v>
      </c>
      <c r="Q61" s="170">
        <f t="shared" si="38"/>
        <v>8.3701464775633574E-2</v>
      </c>
      <c r="R61" s="101">
        <f t="shared" si="39"/>
        <v>-2</v>
      </c>
      <c r="S61" s="75">
        <f t="shared" si="40"/>
        <v>-5.5248618784530384E-3</v>
      </c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A61" s="65"/>
      <c r="HB61" s="65"/>
      <c r="HC61" s="65"/>
      <c r="HD61" s="65"/>
      <c r="HE61" s="65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</row>
    <row r="62" spans="1:225" ht="30.75" thickBot="1" x14ac:dyDescent="0.3">
      <c r="A62" s="191" t="s">
        <v>56</v>
      </c>
      <c r="B62" s="195">
        <v>15</v>
      </c>
      <c r="C62" s="171">
        <f t="shared" si="30"/>
        <v>7.3529411764705885E-2</v>
      </c>
      <c r="D62" s="165">
        <v>13</v>
      </c>
      <c r="E62" s="170">
        <f t="shared" si="31"/>
        <v>6.25E-2</v>
      </c>
      <c r="F62" s="177">
        <f t="shared" si="32"/>
        <v>-2</v>
      </c>
      <c r="G62" s="23">
        <f t="shared" si="33"/>
        <v>-0.13333333333333333</v>
      </c>
      <c r="H62" s="195">
        <v>0</v>
      </c>
      <c r="I62" s="171">
        <f t="shared" si="34"/>
        <v>0</v>
      </c>
      <c r="J62" s="195">
        <v>0</v>
      </c>
      <c r="K62" s="170">
        <f t="shared" si="35"/>
        <v>0</v>
      </c>
      <c r="L62" s="178">
        <f t="shared" si="36"/>
        <v>0</v>
      </c>
      <c r="M62" s="23" t="e">
        <f t="shared" si="27"/>
        <v>#DIV/0!</v>
      </c>
      <c r="N62" s="53">
        <f t="shared" si="28"/>
        <v>2217</v>
      </c>
      <c r="O62" s="171">
        <f t="shared" si="37"/>
        <v>0.48437841380817132</v>
      </c>
      <c r="P62" s="53">
        <f t="shared" si="29"/>
        <v>1918</v>
      </c>
      <c r="Q62" s="170">
        <f t="shared" si="38"/>
        <v>0.44594280399906999</v>
      </c>
      <c r="R62" s="180">
        <f t="shared" si="39"/>
        <v>-299</v>
      </c>
      <c r="S62" s="76">
        <f t="shared" si="40"/>
        <v>-0.13486693730266125</v>
      </c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5"/>
      <c r="ES62" s="65"/>
      <c r="ET62" s="65"/>
      <c r="EU62" s="65"/>
      <c r="EV62" s="65"/>
      <c r="EW62" s="65"/>
      <c r="EX62" s="65"/>
      <c r="EY62" s="65"/>
      <c r="EZ62" s="65"/>
      <c r="FA62" s="65"/>
      <c r="FB62" s="65"/>
      <c r="FC62" s="65"/>
      <c r="FD62" s="65"/>
      <c r="FE62" s="65"/>
      <c r="FF62" s="65"/>
      <c r="FG62" s="65"/>
      <c r="FH62" s="65"/>
      <c r="FI62" s="65"/>
      <c r="FJ62" s="65"/>
      <c r="FK62" s="65"/>
      <c r="FL62" s="65"/>
      <c r="FM62" s="65"/>
      <c r="FN62" s="65"/>
      <c r="FO62" s="65"/>
      <c r="FP62" s="65"/>
      <c r="FQ62" s="65"/>
      <c r="FR62" s="65"/>
      <c r="FS62" s="65"/>
      <c r="FT62" s="65"/>
      <c r="FU62" s="65"/>
      <c r="FV62" s="65"/>
      <c r="FW62" s="65"/>
      <c r="FX62" s="65"/>
      <c r="FY62" s="65"/>
      <c r="FZ62" s="65"/>
      <c r="GA62" s="65"/>
      <c r="GB62" s="65"/>
      <c r="GC62" s="65"/>
      <c r="GD62" s="65"/>
      <c r="GE62" s="65"/>
      <c r="GF62" s="65"/>
      <c r="GG62" s="65"/>
      <c r="GH62" s="65"/>
      <c r="GI62" s="65"/>
      <c r="GJ62" s="65"/>
      <c r="GK62" s="65"/>
      <c r="GL62" s="65"/>
      <c r="GM62" s="65"/>
      <c r="GN62" s="65"/>
      <c r="GO62" s="65"/>
      <c r="GP62" s="65"/>
      <c r="GQ62" s="65"/>
      <c r="GR62" s="65"/>
      <c r="GS62" s="65"/>
      <c r="GT62" s="65"/>
      <c r="GU62" s="65"/>
      <c r="GV62" s="65"/>
      <c r="GW62" s="65"/>
      <c r="GX62" s="65"/>
      <c r="GY62" s="65"/>
      <c r="GZ62" s="65"/>
      <c r="HA62" s="65"/>
      <c r="HB62" s="65"/>
      <c r="HC62" s="65"/>
      <c r="HD62" s="65"/>
      <c r="HE62" s="65"/>
      <c r="HF62" s="65"/>
      <c r="HG62" s="65"/>
      <c r="HH62" s="65"/>
      <c r="HI62" s="65"/>
      <c r="HJ62" s="65"/>
      <c r="HK62" s="65"/>
      <c r="HL62" s="65"/>
      <c r="HM62" s="65"/>
      <c r="HN62" s="65"/>
      <c r="HO62" s="65"/>
      <c r="HP62" s="65"/>
      <c r="HQ62" s="65"/>
    </row>
    <row r="63" spans="1:225" s="54" customFormat="1" ht="15.75" thickBot="1" x14ac:dyDescent="0.3">
      <c r="A63" s="210" t="s">
        <v>16</v>
      </c>
      <c r="B63" s="275">
        <f>SUM(B57:B62)</f>
        <v>204</v>
      </c>
      <c r="C63" s="276">
        <f t="shared" si="30"/>
        <v>1</v>
      </c>
      <c r="D63" s="275">
        <f>SUM(D57:D62)</f>
        <v>208</v>
      </c>
      <c r="E63" s="276">
        <f t="shared" si="31"/>
        <v>1</v>
      </c>
      <c r="F63" s="275">
        <f t="shared" si="32"/>
        <v>4</v>
      </c>
      <c r="G63" s="276">
        <f t="shared" si="33"/>
        <v>1.9607843137254902E-2</v>
      </c>
      <c r="H63" s="275">
        <f>SUM(H57:H62)</f>
        <v>19</v>
      </c>
      <c r="I63" s="276">
        <f t="shared" si="34"/>
        <v>1</v>
      </c>
      <c r="J63" s="275">
        <f>SUM(J57:J62)</f>
        <v>19</v>
      </c>
      <c r="K63" s="277">
        <f t="shared" si="35"/>
        <v>1</v>
      </c>
      <c r="L63" s="275">
        <f t="shared" si="36"/>
        <v>0</v>
      </c>
      <c r="M63" s="276">
        <f t="shared" si="27"/>
        <v>0</v>
      </c>
      <c r="N63" s="275">
        <f t="shared" si="28"/>
        <v>4577</v>
      </c>
      <c r="O63" s="276">
        <f t="shared" si="37"/>
        <v>1</v>
      </c>
      <c r="P63" s="275">
        <f t="shared" si="29"/>
        <v>4301</v>
      </c>
      <c r="Q63" s="274">
        <f t="shared" si="38"/>
        <v>1</v>
      </c>
      <c r="R63" s="240">
        <f t="shared" si="39"/>
        <v>-276</v>
      </c>
      <c r="S63" s="163">
        <f t="shared" si="40"/>
        <v>-6.030150753768844E-2</v>
      </c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209"/>
      <c r="BD63" s="209"/>
      <c r="BE63" s="209"/>
      <c r="BF63" s="209"/>
      <c r="BG63" s="209"/>
      <c r="BH63" s="209"/>
      <c r="BI63" s="209"/>
      <c r="BJ63" s="209"/>
      <c r="BK63" s="209"/>
      <c r="BL63" s="209"/>
      <c r="BM63" s="209"/>
      <c r="BN63" s="209"/>
      <c r="BO63" s="209"/>
      <c r="BP63" s="209"/>
      <c r="BQ63" s="209"/>
      <c r="BR63" s="209"/>
      <c r="BS63" s="209"/>
      <c r="BT63" s="209"/>
      <c r="BU63" s="209"/>
      <c r="BV63" s="209"/>
      <c r="BW63" s="209"/>
      <c r="BX63" s="209"/>
      <c r="BY63" s="209"/>
      <c r="BZ63" s="209"/>
      <c r="CA63" s="209"/>
      <c r="CB63" s="209"/>
      <c r="CC63" s="209"/>
      <c r="CD63" s="209"/>
      <c r="CE63" s="209"/>
      <c r="CF63" s="209"/>
      <c r="CG63" s="209"/>
      <c r="CH63" s="209"/>
      <c r="CI63" s="209"/>
      <c r="CJ63" s="209"/>
      <c r="CK63" s="209"/>
      <c r="CL63" s="209"/>
      <c r="CM63" s="209"/>
      <c r="CN63" s="209"/>
      <c r="CO63" s="209"/>
      <c r="CP63" s="209"/>
      <c r="CQ63" s="209"/>
      <c r="CR63" s="209"/>
      <c r="CS63" s="209"/>
      <c r="CT63" s="209"/>
      <c r="CU63" s="209"/>
      <c r="CV63" s="209"/>
      <c r="CW63" s="209"/>
      <c r="CX63" s="209"/>
      <c r="CY63" s="209"/>
      <c r="CZ63" s="209"/>
      <c r="DA63" s="209"/>
      <c r="DB63" s="209"/>
      <c r="DC63" s="209"/>
      <c r="DD63" s="209"/>
      <c r="DE63" s="209"/>
      <c r="DF63" s="209"/>
      <c r="DG63" s="209"/>
      <c r="DH63" s="209"/>
      <c r="DI63" s="209"/>
      <c r="DJ63" s="209"/>
      <c r="DK63" s="209"/>
      <c r="DL63" s="209"/>
      <c r="DM63" s="209"/>
      <c r="DN63" s="209"/>
      <c r="DO63" s="209"/>
      <c r="DP63" s="209"/>
      <c r="DQ63" s="209"/>
      <c r="DR63" s="209"/>
      <c r="DS63" s="209"/>
      <c r="DT63" s="209"/>
      <c r="DU63" s="209"/>
      <c r="DV63" s="209"/>
      <c r="DW63" s="209"/>
      <c r="DX63" s="209"/>
      <c r="DY63" s="209"/>
      <c r="DZ63" s="209"/>
      <c r="EA63" s="209"/>
      <c r="EB63" s="209"/>
      <c r="EC63" s="209"/>
      <c r="ED63" s="209"/>
      <c r="EE63" s="209"/>
      <c r="EF63" s="209"/>
      <c r="EG63" s="209"/>
      <c r="EH63" s="209"/>
      <c r="EI63" s="209"/>
      <c r="EJ63" s="209"/>
      <c r="EK63" s="209"/>
      <c r="EL63" s="209"/>
      <c r="EM63" s="209"/>
      <c r="EN63" s="209"/>
      <c r="EO63" s="209"/>
      <c r="EP63" s="209"/>
      <c r="EQ63" s="209"/>
      <c r="ER63" s="209"/>
      <c r="ES63" s="209"/>
      <c r="ET63" s="209"/>
      <c r="EU63" s="209"/>
      <c r="EV63" s="209"/>
      <c r="EW63" s="209"/>
      <c r="EX63" s="209"/>
      <c r="EY63" s="209"/>
      <c r="EZ63" s="209"/>
      <c r="FA63" s="209"/>
      <c r="FB63" s="209"/>
      <c r="FC63" s="209"/>
      <c r="FD63" s="209"/>
      <c r="FE63" s="209"/>
      <c r="FF63" s="209"/>
      <c r="FG63" s="209"/>
      <c r="FH63" s="209"/>
      <c r="FI63" s="209"/>
      <c r="FJ63" s="209"/>
      <c r="FK63" s="209"/>
      <c r="FL63" s="209"/>
      <c r="FM63" s="209"/>
      <c r="FN63" s="209"/>
      <c r="FO63" s="209"/>
      <c r="FP63" s="209"/>
      <c r="FQ63" s="209"/>
      <c r="FR63" s="209"/>
      <c r="FS63" s="209"/>
      <c r="FT63" s="209"/>
      <c r="FU63" s="209"/>
      <c r="FV63" s="209"/>
      <c r="FW63" s="209"/>
      <c r="FX63" s="209"/>
      <c r="FY63" s="209"/>
      <c r="FZ63" s="209"/>
      <c r="GA63" s="209"/>
      <c r="GB63" s="209"/>
      <c r="GC63" s="209"/>
      <c r="GD63" s="209"/>
      <c r="GE63" s="209"/>
      <c r="GF63" s="209"/>
      <c r="GG63" s="209"/>
      <c r="GH63" s="209"/>
      <c r="GI63" s="209"/>
      <c r="GJ63" s="209"/>
      <c r="GK63" s="209"/>
      <c r="GL63" s="209"/>
      <c r="GM63" s="209"/>
      <c r="GN63" s="209"/>
      <c r="GO63" s="209"/>
      <c r="GP63" s="209"/>
      <c r="GQ63" s="209"/>
      <c r="GR63" s="209"/>
      <c r="GS63" s="209"/>
      <c r="GT63" s="209"/>
      <c r="GU63" s="209"/>
      <c r="GV63" s="209"/>
      <c r="GW63" s="209"/>
      <c r="GX63" s="209"/>
      <c r="GY63" s="209"/>
      <c r="GZ63" s="209"/>
      <c r="HA63" s="209"/>
      <c r="HB63" s="209"/>
      <c r="HC63" s="209"/>
      <c r="HD63" s="209"/>
      <c r="HE63" s="209"/>
      <c r="HF63" s="209"/>
      <c r="HG63" s="209"/>
      <c r="HH63" s="209"/>
      <c r="HI63" s="209"/>
      <c r="HJ63" s="209"/>
      <c r="HK63" s="209"/>
      <c r="HL63" s="209"/>
      <c r="HM63" s="209"/>
      <c r="HN63" s="209"/>
      <c r="HO63" s="209"/>
      <c r="HP63" s="209"/>
      <c r="HQ63" s="209"/>
    </row>
    <row r="64" spans="1:225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A64" s="65"/>
      <c r="HB64" s="65"/>
      <c r="HC64" s="65"/>
      <c r="HD64" s="65"/>
      <c r="HE64" s="65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  <c r="HQ64" s="65"/>
    </row>
    <row r="65" spans="1:225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5"/>
      <c r="ES65" s="65"/>
      <c r="ET65" s="65"/>
      <c r="EU65" s="65"/>
      <c r="EV65" s="65"/>
      <c r="EW65" s="65"/>
      <c r="EX65" s="65"/>
      <c r="EY65" s="65"/>
      <c r="EZ65" s="65"/>
      <c r="FA65" s="65"/>
      <c r="FB65" s="65"/>
      <c r="FC65" s="65"/>
      <c r="FD65" s="65"/>
      <c r="FE65" s="65"/>
      <c r="FF65" s="65"/>
      <c r="FG65" s="65"/>
      <c r="FH65" s="65"/>
      <c r="FI65" s="65"/>
      <c r="FJ65" s="65"/>
      <c r="FK65" s="65"/>
      <c r="FL65" s="65"/>
      <c r="FM65" s="65"/>
      <c r="FN65" s="65"/>
      <c r="FO65" s="65"/>
      <c r="FP65" s="65"/>
      <c r="FQ65" s="65"/>
      <c r="FR65" s="65"/>
      <c r="FS65" s="65"/>
      <c r="FT65" s="65"/>
      <c r="FU65" s="65"/>
      <c r="FV65" s="65"/>
      <c r="FW65" s="65"/>
      <c r="FX65" s="65"/>
      <c r="FY65" s="65"/>
      <c r="FZ65" s="65"/>
      <c r="GA65" s="65"/>
      <c r="GB65" s="65"/>
      <c r="GC65" s="65"/>
      <c r="GD65" s="65"/>
      <c r="GE65" s="65"/>
      <c r="GF65" s="65"/>
      <c r="GG65" s="65"/>
      <c r="GH65" s="65"/>
      <c r="GI65" s="65"/>
      <c r="GJ65" s="65"/>
      <c r="GK65" s="65"/>
      <c r="GL65" s="65"/>
      <c r="GM65" s="65"/>
      <c r="GN65" s="65"/>
      <c r="GO65" s="65"/>
      <c r="GP65" s="65"/>
      <c r="GQ65" s="65"/>
      <c r="GR65" s="65"/>
      <c r="GS65" s="65"/>
      <c r="GT65" s="65"/>
      <c r="GU65" s="65"/>
      <c r="GV65" s="65"/>
      <c r="GW65" s="65"/>
      <c r="GX65" s="65"/>
      <c r="GY65" s="65"/>
      <c r="GZ65" s="65"/>
      <c r="HA65" s="65"/>
      <c r="HB65" s="65"/>
      <c r="HC65" s="65"/>
      <c r="HD65" s="65"/>
      <c r="HE65" s="65"/>
      <c r="HF65" s="65"/>
      <c r="HG65" s="65"/>
      <c r="HH65" s="65"/>
      <c r="HI65" s="65"/>
      <c r="HJ65" s="65"/>
      <c r="HK65" s="65"/>
      <c r="HL65" s="65"/>
      <c r="HM65" s="65"/>
      <c r="HN65" s="65"/>
      <c r="HO65" s="65"/>
      <c r="HP65" s="65"/>
      <c r="HQ65" s="65"/>
    </row>
    <row r="66" spans="1:225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</row>
    <row r="67" spans="1:225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</row>
    <row r="68" spans="1:225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</row>
    <row r="69" spans="1:225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</row>
    <row r="70" spans="1:225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</row>
    <row r="71" spans="1:225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</row>
    <row r="72" spans="1:225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</row>
    <row r="73" spans="1:225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</row>
    <row r="74" spans="1:225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</row>
    <row r="75" spans="1:225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</row>
    <row r="76" spans="1:225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</row>
    <row r="77" spans="1:225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</row>
    <row r="78" spans="1:225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</row>
    <row r="79" spans="1:225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</row>
    <row r="80" spans="1:225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</row>
    <row r="81" spans="1:19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</row>
    <row r="82" spans="1:19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</row>
    <row r="83" spans="1:19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</row>
    <row r="84" spans="1:19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</row>
    <row r="85" spans="1:19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</row>
    <row r="86" spans="1:19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</row>
    <row r="87" spans="1:19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</row>
    <row r="88" spans="1:19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</row>
    <row r="89" spans="1:19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</row>
    <row r="90" spans="1:19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</row>
    <row r="91" spans="1:19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</row>
    <row r="92" spans="1:19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</row>
    <row r="93" spans="1:19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</row>
    <row r="94" spans="1:19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</row>
    <row r="95" spans="1:19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</row>
    <row r="96" spans="1:19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</row>
    <row r="97" spans="1:19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</row>
    <row r="98" spans="1:19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</row>
    <row r="99" spans="1:19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</row>
    <row r="100" spans="1:19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</row>
    <row r="101" spans="1:19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</row>
    <row r="102" spans="1:19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</row>
    <row r="103" spans="1:19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</row>
    <row r="104" spans="1:19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</row>
    <row r="105" spans="1:19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</row>
    <row r="106" spans="1:19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</row>
    <row r="107" spans="1:19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</row>
    <row r="108" spans="1:19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</row>
    <row r="109" spans="1:19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</row>
    <row r="110" spans="1:19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</row>
    <row r="111" spans="1:19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</row>
    <row r="112" spans="1:19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</row>
    <row r="113" spans="1:19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</row>
    <row r="114" spans="1:19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</row>
    <row r="115" spans="1:19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</row>
    <row r="116" spans="1:19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</row>
    <row r="117" spans="1:19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</row>
    <row r="118" spans="1:19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</row>
    <row r="119" spans="1:19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</row>
    <row r="120" spans="1:19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</row>
    <row r="121" spans="1:19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</row>
    <row r="122" spans="1:19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</row>
    <row r="123" spans="1:19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</row>
    <row r="124" spans="1:19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</row>
    <row r="125" spans="1:19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</row>
    <row r="126" spans="1:19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</row>
    <row r="127" spans="1:19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</row>
    <row r="128" spans="1:19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</row>
    <row r="129" spans="1:19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</row>
    <row r="130" spans="1:19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</row>
    <row r="131" spans="1:19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</row>
    <row r="132" spans="1:19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</row>
    <row r="133" spans="1:19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</row>
    <row r="134" spans="1:19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</row>
    <row r="135" spans="1:19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</row>
    <row r="136" spans="1:19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</row>
    <row r="137" spans="1:19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</row>
    <row r="138" spans="1:19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</row>
    <row r="139" spans="1:19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</row>
    <row r="140" spans="1:19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</row>
    <row r="141" spans="1:19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</row>
    <row r="142" spans="1:19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</row>
    <row r="143" spans="1:19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</row>
    <row r="144" spans="1:19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</row>
    <row r="145" spans="1:19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</row>
    <row r="146" spans="1:19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</row>
    <row r="147" spans="1:19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</row>
    <row r="148" spans="1:19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</row>
    <row r="149" spans="1:19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</row>
    <row r="150" spans="1:19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</row>
    <row r="151" spans="1:19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</row>
    <row r="152" spans="1:19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</row>
    <row r="153" spans="1:19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</row>
    <row r="154" spans="1:19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</row>
    <row r="155" spans="1:19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</row>
    <row r="156" spans="1:19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</row>
    <row r="157" spans="1:19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</row>
    <row r="158" spans="1:19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</row>
    <row r="159" spans="1:19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</row>
    <row r="160" spans="1:19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</row>
    <row r="161" spans="1:19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</row>
    <row r="162" spans="1:19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</row>
    <row r="163" spans="1:19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</row>
    <row r="164" spans="1:19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</row>
    <row r="165" spans="1:19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</row>
    <row r="166" spans="1:19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</row>
    <row r="167" spans="1:19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</row>
    <row r="168" spans="1:19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</row>
    <row r="169" spans="1:19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</row>
    <row r="170" spans="1:19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</row>
    <row r="171" spans="1:19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</row>
    <row r="172" spans="1:19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</row>
    <row r="173" spans="1:19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</row>
    <row r="174" spans="1:19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</row>
    <row r="175" spans="1:19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</row>
    <row r="176" spans="1:19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</row>
    <row r="177" spans="1:19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</row>
    <row r="178" spans="1:19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</row>
    <row r="179" spans="1:19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</row>
    <row r="180" spans="1:19" x14ac:dyDescent="0.2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</row>
    <row r="181" spans="1:19" x14ac:dyDescent="0.2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</row>
    <row r="182" spans="1:19" x14ac:dyDescent="0.2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</row>
    <row r="183" spans="1:19" x14ac:dyDescent="0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</row>
    <row r="184" spans="1:19" x14ac:dyDescent="0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</row>
    <row r="185" spans="1:19" x14ac:dyDescent="0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</row>
    <row r="186" spans="1:19" x14ac:dyDescent="0.2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</row>
    <row r="187" spans="1:19" x14ac:dyDescent="0.2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</row>
    <row r="188" spans="1:19" x14ac:dyDescent="0.2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</row>
    <row r="189" spans="1:19" x14ac:dyDescent="0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</row>
    <row r="190" spans="1:19" x14ac:dyDescent="0.2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</row>
    <row r="191" spans="1:19" x14ac:dyDescent="0.2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</row>
    <row r="192" spans="1:19" x14ac:dyDescent="0.2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</row>
    <row r="193" spans="1:19" x14ac:dyDescent="0.2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</row>
    <row r="194" spans="1:19" x14ac:dyDescent="0.2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</row>
    <row r="195" spans="1:19" x14ac:dyDescent="0.2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</row>
    <row r="196" spans="1:19" x14ac:dyDescent="0.2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</row>
    <row r="197" spans="1:19" x14ac:dyDescent="0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</row>
    <row r="198" spans="1:19" x14ac:dyDescent="0.2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</row>
    <row r="199" spans="1:19" x14ac:dyDescent="0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</row>
    <row r="200" spans="1:19" x14ac:dyDescent="0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</row>
    <row r="201" spans="1:19" x14ac:dyDescent="0.2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</row>
    <row r="202" spans="1:19" x14ac:dyDescent="0.2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</row>
    <row r="203" spans="1:19" x14ac:dyDescent="0.2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</row>
    <row r="204" spans="1:19" x14ac:dyDescent="0.2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</row>
    <row r="205" spans="1:19" x14ac:dyDescent="0.2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</row>
    <row r="206" spans="1:19" x14ac:dyDescent="0.2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</row>
    <row r="207" spans="1:19" x14ac:dyDescent="0.2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</row>
    <row r="208" spans="1:19" x14ac:dyDescent="0.2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</row>
    <row r="209" spans="1:19" x14ac:dyDescent="0.2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</row>
    <row r="210" spans="1:19" x14ac:dyDescent="0.2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</row>
    <row r="211" spans="1:19" x14ac:dyDescent="0.2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</row>
    <row r="212" spans="1:19" x14ac:dyDescent="0.2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</row>
    <row r="213" spans="1:19" x14ac:dyDescent="0.2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</row>
  </sheetData>
  <mergeCells count="50">
    <mergeCell ref="B55:C55"/>
    <mergeCell ref="D55:E55"/>
    <mergeCell ref="F55:G55"/>
    <mergeCell ref="H55:I55"/>
    <mergeCell ref="J55:K55"/>
    <mergeCell ref="L55:M55"/>
    <mergeCell ref="N55:O55"/>
    <mergeCell ref="N31:S31"/>
    <mergeCell ref="H31:M31"/>
    <mergeCell ref="H43:I43"/>
    <mergeCell ref="P43:Q43"/>
    <mergeCell ref="R43:S43"/>
    <mergeCell ref="B42:G42"/>
    <mergeCell ref="H42:M42"/>
    <mergeCell ref="N42:S42"/>
    <mergeCell ref="N32:O32"/>
    <mergeCell ref="P32:Q32"/>
    <mergeCell ref="H32:I32"/>
    <mergeCell ref="L32:M32"/>
    <mergeCell ref="J32:K32"/>
    <mergeCell ref="B31:G31"/>
    <mergeCell ref="P55:Q55"/>
    <mergeCell ref="R55:S55"/>
    <mergeCell ref="R32:S32"/>
    <mergeCell ref="B32:C32"/>
    <mergeCell ref="D32:E32"/>
    <mergeCell ref="F32:G32"/>
    <mergeCell ref="J43:K43"/>
    <mergeCell ref="L43:M43"/>
    <mergeCell ref="N43:O43"/>
    <mergeCell ref="B54:G54"/>
    <mergeCell ref="H54:M54"/>
    <mergeCell ref="N54:S54"/>
    <mergeCell ref="B43:C43"/>
    <mergeCell ref="D43:E43"/>
    <mergeCell ref="F43:G43"/>
    <mergeCell ref="B4:M4"/>
    <mergeCell ref="B5:C5"/>
    <mergeCell ref="D5:E5"/>
    <mergeCell ref="F5:G5"/>
    <mergeCell ref="H5:I5"/>
    <mergeCell ref="J5:K5"/>
    <mergeCell ref="L5:M5"/>
    <mergeCell ref="B18:M18"/>
    <mergeCell ref="J19:K19"/>
    <mergeCell ref="L19:M19"/>
    <mergeCell ref="H19:I19"/>
    <mergeCell ref="B19:C19"/>
    <mergeCell ref="D19:E19"/>
    <mergeCell ref="F19:G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4" orientation="landscape" r:id="rId1"/>
  <rowBreaks count="1" manualBreakCount="1">
    <brk id="28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5"/>
  <sheetViews>
    <sheetView zoomScale="90" zoomScaleNormal="90" workbookViewId="0">
      <selection activeCell="P20" sqref="P20"/>
    </sheetView>
  </sheetViews>
  <sheetFormatPr defaultRowHeight="15" x14ac:dyDescent="0.25"/>
  <cols>
    <col min="1" max="1" width="1.140625" customWidth="1"/>
    <col min="2" max="2" width="18.7109375" customWidth="1"/>
    <col min="3" max="3" width="6.5703125" customWidth="1"/>
    <col min="4" max="4" width="6.42578125" customWidth="1"/>
    <col min="5" max="5" width="6" customWidth="1"/>
    <col min="6" max="6" width="7.5703125" customWidth="1"/>
    <col min="7" max="7" width="6.5703125" bestFit="1" customWidth="1"/>
    <col min="8" max="8" width="7" customWidth="1"/>
    <col min="9" max="9" width="5.85546875" customWidth="1"/>
    <col min="10" max="10" width="6.5703125" customWidth="1"/>
    <col min="11" max="11" width="5.85546875" customWidth="1"/>
    <col min="12" max="12" width="8.140625" bestFit="1" customWidth="1"/>
    <col min="13" max="13" width="6.5703125" bestFit="1" customWidth="1"/>
    <col min="14" max="14" width="7.28515625" customWidth="1"/>
    <col min="15" max="15" width="5.85546875" customWidth="1"/>
    <col min="16" max="16" width="6.28515625" customWidth="1"/>
    <col min="17" max="17" width="5.85546875" customWidth="1"/>
    <col min="18" max="18" width="6.85546875" customWidth="1"/>
    <col min="19" max="19" width="5.85546875" customWidth="1"/>
    <col min="20" max="20" width="7.85546875" bestFit="1" customWidth="1"/>
    <col min="21" max="21" width="6.140625" customWidth="1"/>
    <col min="22" max="22" width="6.85546875" customWidth="1"/>
    <col min="23" max="23" width="6.28515625" customWidth="1"/>
    <col min="24" max="24" width="7" customWidth="1"/>
    <col min="25" max="25" width="6.5703125" bestFit="1" customWidth="1"/>
    <col min="26" max="26" width="7.42578125" customWidth="1"/>
    <col min="27" max="27" width="6" customWidth="1"/>
    <col min="28" max="28" width="7" customWidth="1"/>
    <col min="29" max="29" width="6.5703125" customWidth="1"/>
    <col min="30" max="30" width="7" customWidth="1"/>
    <col min="31" max="31" width="6" customWidth="1"/>
    <col min="32" max="32" width="7" customWidth="1"/>
    <col min="33" max="33" width="6.85546875" customWidth="1"/>
    <col min="34" max="36" width="7" customWidth="1"/>
    <col min="37" max="37" width="6.42578125" customWidth="1"/>
    <col min="38" max="38" width="6.7109375" customWidth="1"/>
  </cols>
  <sheetData>
    <row r="1" spans="1:38" s="34" customFormat="1" x14ac:dyDescent="0.25">
      <c r="B1" s="32" t="s">
        <v>64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</row>
    <row r="2" spans="1:38" s="34" customFormat="1" ht="15.75" thickBot="1" x14ac:dyDescent="0.3">
      <c r="A2" s="125"/>
      <c r="B2" s="32" t="s">
        <v>102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</row>
    <row r="3" spans="1:38" s="34" customFormat="1" ht="15.75" thickBot="1" x14ac:dyDescent="0.3">
      <c r="A3" s="112"/>
      <c r="B3" s="36"/>
      <c r="C3" s="348" t="s">
        <v>0</v>
      </c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350"/>
    </row>
    <row r="4" spans="1:38" s="34" customFormat="1" ht="15.75" thickBot="1" x14ac:dyDescent="0.3">
      <c r="A4" s="37"/>
      <c r="B4" s="162" t="s">
        <v>24</v>
      </c>
      <c r="C4" s="351" t="s">
        <v>2</v>
      </c>
      <c r="D4" s="352"/>
      <c r="E4" s="352"/>
      <c r="F4" s="352"/>
      <c r="G4" s="352"/>
      <c r="H4" s="357"/>
      <c r="I4" s="351" t="s">
        <v>3</v>
      </c>
      <c r="J4" s="352"/>
      <c r="K4" s="352"/>
      <c r="L4" s="352"/>
      <c r="M4" s="352"/>
      <c r="N4" s="357"/>
      <c r="O4" s="351" t="s">
        <v>4</v>
      </c>
      <c r="P4" s="352"/>
      <c r="Q4" s="352"/>
      <c r="R4" s="352"/>
      <c r="S4" s="352"/>
      <c r="T4" s="357"/>
      <c r="U4" s="351" t="s">
        <v>5</v>
      </c>
      <c r="V4" s="352"/>
      <c r="W4" s="352"/>
      <c r="X4" s="352"/>
      <c r="Y4" s="352"/>
      <c r="Z4" s="357"/>
      <c r="AA4" s="351" t="s">
        <v>6</v>
      </c>
      <c r="AB4" s="352"/>
      <c r="AC4" s="352"/>
      <c r="AD4" s="352"/>
      <c r="AE4" s="352"/>
      <c r="AF4" s="118"/>
      <c r="AG4" s="358" t="s">
        <v>1</v>
      </c>
      <c r="AH4" s="354"/>
      <c r="AI4" s="359"/>
      <c r="AJ4" s="353"/>
      <c r="AK4" s="353"/>
      <c r="AL4" s="360"/>
    </row>
    <row r="5" spans="1:38" s="34" customFormat="1" ht="15.75" thickBot="1" x14ac:dyDescent="0.3">
      <c r="A5" s="126"/>
      <c r="B5" s="162"/>
      <c r="C5" s="353" t="s">
        <v>116</v>
      </c>
      <c r="D5" s="354"/>
      <c r="E5" s="353" t="s">
        <v>129</v>
      </c>
      <c r="F5" s="354"/>
      <c r="G5" s="355" t="s">
        <v>77</v>
      </c>
      <c r="H5" s="356"/>
      <c r="I5" s="353" t="s">
        <v>116</v>
      </c>
      <c r="J5" s="354"/>
      <c r="K5" s="353" t="s">
        <v>129</v>
      </c>
      <c r="L5" s="354"/>
      <c r="M5" s="361" t="s">
        <v>77</v>
      </c>
      <c r="N5" s="363"/>
      <c r="O5" s="353" t="s">
        <v>116</v>
      </c>
      <c r="P5" s="354"/>
      <c r="Q5" s="353" t="s">
        <v>129</v>
      </c>
      <c r="R5" s="354"/>
      <c r="S5" s="361" t="s">
        <v>77</v>
      </c>
      <c r="T5" s="364"/>
      <c r="U5" s="353" t="s">
        <v>116</v>
      </c>
      <c r="V5" s="354"/>
      <c r="W5" s="353" t="s">
        <v>129</v>
      </c>
      <c r="X5" s="354"/>
      <c r="Y5" s="353" t="s">
        <v>77</v>
      </c>
      <c r="Z5" s="357"/>
      <c r="AA5" s="353" t="s">
        <v>116</v>
      </c>
      <c r="AB5" s="354"/>
      <c r="AC5" s="353" t="s">
        <v>129</v>
      </c>
      <c r="AD5" s="354"/>
      <c r="AE5" s="361" t="s">
        <v>77</v>
      </c>
      <c r="AF5" s="362"/>
      <c r="AG5" s="353" t="s">
        <v>116</v>
      </c>
      <c r="AH5" s="354"/>
      <c r="AI5" s="353" t="s">
        <v>129</v>
      </c>
      <c r="AJ5" s="354"/>
      <c r="AK5" s="355" t="s">
        <v>77</v>
      </c>
      <c r="AL5" s="356"/>
    </row>
    <row r="6" spans="1:38" s="34" customFormat="1" ht="15.75" thickBot="1" x14ac:dyDescent="0.3">
      <c r="A6" s="68"/>
      <c r="B6" s="161"/>
      <c r="C6" s="38" t="s">
        <v>48</v>
      </c>
      <c r="D6" s="39" t="s">
        <v>49</v>
      </c>
      <c r="E6" s="39" t="s">
        <v>48</v>
      </c>
      <c r="F6" s="39" t="s">
        <v>49</v>
      </c>
      <c r="G6" s="39" t="s">
        <v>48</v>
      </c>
      <c r="H6" s="117" t="s">
        <v>49</v>
      </c>
      <c r="I6" s="38" t="s">
        <v>48</v>
      </c>
      <c r="J6" s="77" t="s">
        <v>49</v>
      </c>
      <c r="K6" s="39" t="s">
        <v>48</v>
      </c>
      <c r="L6" s="77" t="s">
        <v>49</v>
      </c>
      <c r="M6" s="39" t="s">
        <v>48</v>
      </c>
      <c r="N6" s="40" t="s">
        <v>49</v>
      </c>
      <c r="O6" s="38" t="s">
        <v>48</v>
      </c>
      <c r="P6" s="77" t="s">
        <v>49</v>
      </c>
      <c r="Q6" s="39" t="s">
        <v>48</v>
      </c>
      <c r="R6" s="77" t="s">
        <v>49</v>
      </c>
      <c r="S6" s="39" t="s">
        <v>48</v>
      </c>
      <c r="T6" s="40" t="s">
        <v>49</v>
      </c>
      <c r="U6" s="38" t="s">
        <v>48</v>
      </c>
      <c r="V6" s="77" t="s">
        <v>49</v>
      </c>
      <c r="W6" s="39" t="s">
        <v>48</v>
      </c>
      <c r="X6" s="77" t="s">
        <v>49</v>
      </c>
      <c r="Y6" s="39" t="s">
        <v>48</v>
      </c>
      <c r="Z6" s="122" t="s">
        <v>49</v>
      </c>
      <c r="AA6" s="124" t="s">
        <v>48</v>
      </c>
      <c r="AB6" s="121" t="s">
        <v>49</v>
      </c>
      <c r="AC6" s="121" t="s">
        <v>48</v>
      </c>
      <c r="AD6" s="121" t="s">
        <v>49</v>
      </c>
      <c r="AE6" s="39" t="s">
        <v>48</v>
      </c>
      <c r="AF6" s="40" t="s">
        <v>49</v>
      </c>
      <c r="AG6" s="38" t="s">
        <v>48</v>
      </c>
      <c r="AH6" s="77" t="s">
        <v>49</v>
      </c>
      <c r="AI6" s="121" t="s">
        <v>48</v>
      </c>
      <c r="AJ6" s="121" t="s">
        <v>49</v>
      </c>
      <c r="AK6" s="119" t="s">
        <v>48</v>
      </c>
      <c r="AL6" s="40" t="s">
        <v>49</v>
      </c>
    </row>
    <row r="7" spans="1:38" s="34" customFormat="1" ht="30" x14ac:dyDescent="0.25">
      <c r="A7" s="127"/>
      <c r="B7" s="181" t="s">
        <v>17</v>
      </c>
      <c r="C7" s="53">
        <v>1629</v>
      </c>
      <c r="D7" s="41">
        <f t="shared" ref="D7:D14" si="0">C7/$C$14</f>
        <v>0.90500000000000003</v>
      </c>
      <c r="E7" s="53">
        <v>1531</v>
      </c>
      <c r="F7" s="41">
        <f>E7/$E$14</f>
        <v>0.88856645385954736</v>
      </c>
      <c r="G7" s="42">
        <f>E7-C7</f>
        <v>-98</v>
      </c>
      <c r="H7" s="41">
        <f>G7/C7</f>
        <v>-6.0159607120933087E-2</v>
      </c>
      <c r="I7" s="53">
        <v>1033</v>
      </c>
      <c r="J7" s="41">
        <f t="shared" ref="J7:J14" si="1">I7/$I$14</f>
        <v>0.84533551554828146</v>
      </c>
      <c r="K7" s="53">
        <v>977</v>
      </c>
      <c r="L7" s="41">
        <f t="shared" ref="L7:L14" si="2">K7/$K$14</f>
        <v>0.83219761499148215</v>
      </c>
      <c r="M7" s="42">
        <f>K7-I7</f>
        <v>-56</v>
      </c>
      <c r="N7" s="41">
        <f>M7/I7</f>
        <v>-5.4211035818005807E-2</v>
      </c>
      <c r="O7" s="53">
        <v>107</v>
      </c>
      <c r="P7" s="41">
        <f>O7/$O$14</f>
        <v>0.9145299145299145</v>
      </c>
      <c r="Q7" s="53">
        <v>88</v>
      </c>
      <c r="R7" s="41">
        <f>Q7/$Q$14</f>
        <v>0.89795918367346939</v>
      </c>
      <c r="S7" s="42">
        <f>Q7-O7</f>
        <v>-19</v>
      </c>
      <c r="T7" s="41">
        <f>S7/O7</f>
        <v>-0.17757009345794392</v>
      </c>
      <c r="U7" s="53">
        <v>1366</v>
      </c>
      <c r="V7" s="41">
        <f t="shared" ref="V7:V14" si="3">U7/$U$14</f>
        <v>0.8233875828812538</v>
      </c>
      <c r="W7" s="53">
        <v>1291</v>
      </c>
      <c r="X7" s="41">
        <f t="shared" ref="X7:X14" si="4">W7/$W$14</f>
        <v>0.79691358024691361</v>
      </c>
      <c r="Y7" s="42">
        <f>W7-U7</f>
        <v>-75</v>
      </c>
      <c r="Z7" s="41">
        <f>Y7/U7</f>
        <v>-5.4904831625183018E-2</v>
      </c>
      <c r="AA7" s="53">
        <v>442</v>
      </c>
      <c r="AB7" s="41">
        <f t="shared" ref="AB7:AB14" si="5">AA7/$AA$14</f>
        <v>0.57105943152454786</v>
      </c>
      <c r="AC7" s="53">
        <v>414</v>
      </c>
      <c r="AD7" s="41">
        <f t="shared" ref="AD7:AD14" si="6">AC7/$AC$14</f>
        <v>0.53557567917205695</v>
      </c>
      <c r="AE7" s="42">
        <f>AC7-AA7</f>
        <v>-28</v>
      </c>
      <c r="AF7" s="41">
        <f>AE7/AA7</f>
        <v>-6.3348416289592757E-2</v>
      </c>
      <c r="AG7" s="42">
        <f t="shared" ref="AG7:AG13" si="7">C7+I7+O7+U7+AA7</f>
        <v>4577</v>
      </c>
      <c r="AH7" s="41">
        <f t="shared" ref="AH7:AH14" si="8">AG7/$AG$14</f>
        <v>0.8214285714285714</v>
      </c>
      <c r="AI7" s="42">
        <f t="shared" ref="AI7:AI13" si="9">E7+K7+Q7+W7+AC7</f>
        <v>4301</v>
      </c>
      <c r="AJ7" s="41">
        <f t="shared" ref="AJ7:AJ14" si="10">AI7/$AI$14</f>
        <v>0.79825538233110616</v>
      </c>
      <c r="AK7" s="123">
        <f>AI7-AG7</f>
        <v>-276</v>
      </c>
      <c r="AL7" s="120">
        <f>AK7/AG7</f>
        <v>-6.030150753768844E-2</v>
      </c>
    </row>
    <row r="8" spans="1:38" s="34" customFormat="1" ht="30" x14ac:dyDescent="0.25">
      <c r="A8" s="128"/>
      <c r="B8" s="114" t="s">
        <v>18</v>
      </c>
      <c r="C8" s="53">
        <v>72</v>
      </c>
      <c r="D8" s="41">
        <f t="shared" si="0"/>
        <v>0.04</v>
      </c>
      <c r="E8" s="53">
        <v>83</v>
      </c>
      <c r="F8" s="41">
        <f>E8/$E$14</f>
        <v>4.8171793383633199E-2</v>
      </c>
      <c r="G8" s="42">
        <f t="shared" ref="G8:G14" si="11">E8-C8</f>
        <v>11</v>
      </c>
      <c r="H8" s="41">
        <f t="shared" ref="H8:H14" si="12">G8/C8</f>
        <v>0.15277777777777779</v>
      </c>
      <c r="I8" s="53">
        <v>82</v>
      </c>
      <c r="J8" s="41">
        <f t="shared" si="1"/>
        <v>6.7103109656301146E-2</v>
      </c>
      <c r="K8" s="53">
        <v>84</v>
      </c>
      <c r="L8" s="41">
        <f t="shared" si="2"/>
        <v>7.1550255536626917E-2</v>
      </c>
      <c r="M8" s="42">
        <f t="shared" ref="M8:M14" si="13">K8-I8</f>
        <v>2</v>
      </c>
      <c r="N8" s="41">
        <f t="shared" ref="N8:N14" si="14">M8/I8</f>
        <v>2.4390243902439025E-2</v>
      </c>
      <c r="O8" s="53">
        <v>4</v>
      </c>
      <c r="P8" s="41">
        <f t="shared" ref="P8:P14" si="15">O8/$O$14</f>
        <v>3.4188034188034191E-2</v>
      </c>
      <c r="Q8" s="53">
        <v>4</v>
      </c>
      <c r="R8" s="41">
        <f t="shared" ref="R8:R14" si="16">Q8/$Q$14</f>
        <v>4.0816326530612242E-2</v>
      </c>
      <c r="S8" s="42">
        <f t="shared" ref="S8:S14" si="17">Q8-O8</f>
        <v>0</v>
      </c>
      <c r="T8" s="41">
        <f t="shared" ref="T8:T14" si="18">S8/O8</f>
        <v>0</v>
      </c>
      <c r="U8" s="53">
        <v>77</v>
      </c>
      <c r="V8" s="41">
        <f t="shared" si="3"/>
        <v>4.6413502109704644E-2</v>
      </c>
      <c r="W8" s="53">
        <v>76</v>
      </c>
      <c r="X8" s="41">
        <f t="shared" si="4"/>
        <v>4.6913580246913583E-2</v>
      </c>
      <c r="Y8" s="42">
        <f t="shared" ref="Y8:Y14" si="19">W8-U8</f>
        <v>-1</v>
      </c>
      <c r="Z8" s="41">
        <f t="shared" ref="Z8:Z14" si="20">Y8/U8</f>
        <v>-1.2987012987012988E-2</v>
      </c>
      <c r="AA8" s="53">
        <v>37</v>
      </c>
      <c r="AB8" s="41">
        <f t="shared" si="5"/>
        <v>4.7803617571059429E-2</v>
      </c>
      <c r="AC8" s="53">
        <v>40</v>
      </c>
      <c r="AD8" s="41">
        <f t="shared" si="6"/>
        <v>5.1746442432082797E-2</v>
      </c>
      <c r="AE8" s="42">
        <f t="shared" ref="AE8:AE13" si="21">AC8-AA8</f>
        <v>3</v>
      </c>
      <c r="AF8" s="41">
        <f t="shared" ref="AF8:AF14" si="22">AE8/AA8</f>
        <v>8.1081081081081086E-2</v>
      </c>
      <c r="AG8" s="42">
        <f t="shared" si="7"/>
        <v>272</v>
      </c>
      <c r="AH8" s="41">
        <f t="shared" si="8"/>
        <v>4.8815506101938265E-2</v>
      </c>
      <c r="AI8" s="42">
        <f t="shared" si="9"/>
        <v>287</v>
      </c>
      <c r="AJ8" s="33">
        <f t="shared" si="10"/>
        <v>5.3266518188567188E-2</v>
      </c>
      <c r="AK8" s="42">
        <f t="shared" ref="AK8:AK13" si="23">AI8-AG8</f>
        <v>15</v>
      </c>
      <c r="AL8" s="69">
        <f t="shared" ref="AL8:AL14" si="24">AK8/AG8</f>
        <v>5.514705882352941E-2</v>
      </c>
    </row>
    <row r="9" spans="1:38" s="34" customFormat="1" ht="45" x14ac:dyDescent="0.25">
      <c r="A9" s="128"/>
      <c r="B9" s="114" t="s">
        <v>19</v>
      </c>
      <c r="C9" s="53">
        <v>16</v>
      </c>
      <c r="D9" s="41">
        <f t="shared" si="0"/>
        <v>8.8888888888888889E-3</v>
      </c>
      <c r="E9" s="53">
        <v>23</v>
      </c>
      <c r="F9" s="41">
        <f t="shared" ref="F9:F14" si="25">E9/$E$14</f>
        <v>1.3348810214741729E-2</v>
      </c>
      <c r="G9" s="42">
        <f t="shared" si="11"/>
        <v>7</v>
      </c>
      <c r="H9" s="41">
        <f t="shared" si="12"/>
        <v>0.4375</v>
      </c>
      <c r="I9" s="53">
        <v>18</v>
      </c>
      <c r="J9" s="41">
        <f t="shared" si="1"/>
        <v>1.4729950900163666E-2</v>
      </c>
      <c r="K9" s="53">
        <v>19</v>
      </c>
      <c r="L9" s="41">
        <f t="shared" si="2"/>
        <v>1.6183986371379896E-2</v>
      </c>
      <c r="M9" s="42">
        <f t="shared" si="13"/>
        <v>1</v>
      </c>
      <c r="N9" s="41">
        <f t="shared" si="14"/>
        <v>5.5555555555555552E-2</v>
      </c>
      <c r="O9" s="53"/>
      <c r="P9" s="41">
        <f t="shared" si="15"/>
        <v>0</v>
      </c>
      <c r="Q9" s="53">
        <v>1</v>
      </c>
      <c r="R9" s="41">
        <f t="shared" si="16"/>
        <v>1.020408163265306E-2</v>
      </c>
      <c r="S9" s="42">
        <f t="shared" si="17"/>
        <v>1</v>
      </c>
      <c r="T9" s="41" t="e">
        <f t="shared" si="18"/>
        <v>#DIV/0!</v>
      </c>
      <c r="U9" s="53">
        <v>5</v>
      </c>
      <c r="V9" s="41">
        <f t="shared" si="3"/>
        <v>3.0138637733574444E-3</v>
      </c>
      <c r="W9" s="53">
        <v>9</v>
      </c>
      <c r="X9" s="41">
        <f t="shared" si="4"/>
        <v>5.5555555555555558E-3</v>
      </c>
      <c r="Y9" s="42">
        <f t="shared" si="19"/>
        <v>4</v>
      </c>
      <c r="Z9" s="41">
        <f t="shared" si="20"/>
        <v>0.8</v>
      </c>
      <c r="AA9" s="53">
        <v>19</v>
      </c>
      <c r="AB9" s="41">
        <f t="shared" si="5"/>
        <v>2.454780361757106E-2</v>
      </c>
      <c r="AC9" s="53">
        <v>18</v>
      </c>
      <c r="AD9" s="41">
        <f t="shared" si="6"/>
        <v>2.3285899094437259E-2</v>
      </c>
      <c r="AE9" s="42">
        <f t="shared" si="21"/>
        <v>-1</v>
      </c>
      <c r="AF9" s="41">
        <f t="shared" si="22"/>
        <v>-5.2631578947368418E-2</v>
      </c>
      <c r="AG9" s="42">
        <f t="shared" si="7"/>
        <v>58</v>
      </c>
      <c r="AH9" s="41">
        <f t="shared" si="8"/>
        <v>1.04091888011486E-2</v>
      </c>
      <c r="AI9" s="42">
        <f t="shared" si="9"/>
        <v>70</v>
      </c>
      <c r="AJ9" s="33">
        <f t="shared" si="10"/>
        <v>1.2991833704528583E-2</v>
      </c>
      <c r="AK9" s="42">
        <f t="shared" si="23"/>
        <v>12</v>
      </c>
      <c r="AL9" s="69">
        <f t="shared" si="24"/>
        <v>0.20689655172413793</v>
      </c>
    </row>
    <row r="10" spans="1:38" s="34" customFormat="1" ht="30" x14ac:dyDescent="0.25">
      <c r="A10" s="127"/>
      <c r="B10" s="113" t="s">
        <v>20</v>
      </c>
      <c r="C10" s="53">
        <v>5</v>
      </c>
      <c r="D10" s="41">
        <f t="shared" si="0"/>
        <v>2.7777777777777779E-3</v>
      </c>
      <c r="E10" s="53">
        <v>4</v>
      </c>
      <c r="F10" s="41">
        <f t="shared" si="25"/>
        <v>2.3215322112594312E-3</v>
      </c>
      <c r="G10" s="42">
        <f t="shared" si="11"/>
        <v>-1</v>
      </c>
      <c r="H10" s="41">
        <f t="shared" si="12"/>
        <v>-0.2</v>
      </c>
      <c r="I10" s="53">
        <v>10</v>
      </c>
      <c r="J10" s="41">
        <f t="shared" si="1"/>
        <v>8.1833060556464818E-3</v>
      </c>
      <c r="K10" s="53">
        <v>12</v>
      </c>
      <c r="L10" s="41">
        <f t="shared" si="2"/>
        <v>1.0221465076660987E-2</v>
      </c>
      <c r="M10" s="42">
        <f t="shared" si="13"/>
        <v>2</v>
      </c>
      <c r="N10" s="41">
        <f t="shared" si="14"/>
        <v>0.2</v>
      </c>
      <c r="O10" s="53"/>
      <c r="P10" s="41">
        <f t="shared" si="15"/>
        <v>0</v>
      </c>
      <c r="Q10" s="53"/>
      <c r="R10" s="41">
        <f t="shared" si="16"/>
        <v>0</v>
      </c>
      <c r="S10" s="42">
        <f t="shared" si="17"/>
        <v>0</v>
      </c>
      <c r="T10" s="41" t="e">
        <f t="shared" si="18"/>
        <v>#DIV/0!</v>
      </c>
      <c r="U10" s="53">
        <v>23</v>
      </c>
      <c r="V10" s="41">
        <f t="shared" si="3"/>
        <v>1.3863773357444244E-2</v>
      </c>
      <c r="W10" s="53">
        <v>25</v>
      </c>
      <c r="X10" s="41">
        <f t="shared" si="4"/>
        <v>1.5432098765432098E-2</v>
      </c>
      <c r="Y10" s="42">
        <f t="shared" si="19"/>
        <v>2</v>
      </c>
      <c r="Z10" s="41">
        <f t="shared" si="20"/>
        <v>8.6956521739130432E-2</v>
      </c>
      <c r="AA10" s="53">
        <v>29</v>
      </c>
      <c r="AB10" s="41">
        <f t="shared" si="5"/>
        <v>3.7467700258397935E-2</v>
      </c>
      <c r="AC10" s="53">
        <v>31</v>
      </c>
      <c r="AD10" s="41">
        <f t="shared" si="6"/>
        <v>4.0103492884864166E-2</v>
      </c>
      <c r="AE10" s="42">
        <f t="shared" si="21"/>
        <v>2</v>
      </c>
      <c r="AF10" s="41">
        <f t="shared" si="22"/>
        <v>6.8965517241379309E-2</v>
      </c>
      <c r="AG10" s="42">
        <f t="shared" si="7"/>
        <v>67</v>
      </c>
      <c r="AH10" s="41">
        <f t="shared" si="8"/>
        <v>1.202440775305097E-2</v>
      </c>
      <c r="AI10" s="42">
        <f t="shared" si="9"/>
        <v>72</v>
      </c>
      <c r="AJ10" s="33">
        <f t="shared" si="10"/>
        <v>1.3363028953229399E-2</v>
      </c>
      <c r="AK10" s="42">
        <f t="shared" si="23"/>
        <v>5</v>
      </c>
      <c r="AL10" s="69">
        <f t="shared" si="24"/>
        <v>7.4626865671641784E-2</v>
      </c>
    </row>
    <row r="11" spans="1:38" s="34" customFormat="1" ht="16.5" customHeight="1" x14ac:dyDescent="0.25">
      <c r="A11" s="128"/>
      <c r="B11" s="113" t="s">
        <v>21</v>
      </c>
      <c r="C11" s="53">
        <v>43</v>
      </c>
      <c r="D11" s="41">
        <f t="shared" si="0"/>
        <v>2.388888888888889E-2</v>
      </c>
      <c r="E11" s="53">
        <v>46</v>
      </c>
      <c r="F11" s="41">
        <f t="shared" si="25"/>
        <v>2.6697620429483458E-2</v>
      </c>
      <c r="G11" s="42">
        <f t="shared" si="11"/>
        <v>3</v>
      </c>
      <c r="H11" s="41">
        <f t="shared" si="12"/>
        <v>6.9767441860465115E-2</v>
      </c>
      <c r="I11" s="53">
        <v>39</v>
      </c>
      <c r="J11" s="41">
        <f t="shared" si="1"/>
        <v>3.1914893617021274E-2</v>
      </c>
      <c r="K11" s="53">
        <v>40</v>
      </c>
      <c r="L11" s="41">
        <f t="shared" si="2"/>
        <v>3.4071550255536626E-2</v>
      </c>
      <c r="M11" s="42">
        <f t="shared" si="13"/>
        <v>1</v>
      </c>
      <c r="N11" s="41">
        <f t="shared" si="14"/>
        <v>2.564102564102564E-2</v>
      </c>
      <c r="O11" s="53">
        <v>3</v>
      </c>
      <c r="P11" s="41">
        <f t="shared" si="15"/>
        <v>2.564102564102564E-2</v>
      </c>
      <c r="Q11" s="53">
        <v>2</v>
      </c>
      <c r="R11" s="41">
        <f t="shared" si="16"/>
        <v>2.0408163265306121E-2</v>
      </c>
      <c r="S11" s="42">
        <f t="shared" si="17"/>
        <v>-1</v>
      </c>
      <c r="T11" s="41">
        <f t="shared" si="18"/>
        <v>-0.33333333333333331</v>
      </c>
      <c r="U11" s="53">
        <v>36</v>
      </c>
      <c r="V11" s="41">
        <f t="shared" si="3"/>
        <v>2.1699819168173599E-2</v>
      </c>
      <c r="W11" s="53">
        <v>40</v>
      </c>
      <c r="X11" s="41">
        <f t="shared" si="4"/>
        <v>2.4691358024691357E-2</v>
      </c>
      <c r="Y11" s="42">
        <f t="shared" si="19"/>
        <v>4</v>
      </c>
      <c r="Z11" s="41">
        <f t="shared" si="20"/>
        <v>0.1111111111111111</v>
      </c>
      <c r="AA11" s="53">
        <v>19</v>
      </c>
      <c r="AB11" s="41">
        <f t="shared" si="5"/>
        <v>2.454780361757106E-2</v>
      </c>
      <c r="AC11" s="53">
        <v>20</v>
      </c>
      <c r="AD11" s="41">
        <f t="shared" si="6"/>
        <v>2.5873221216041398E-2</v>
      </c>
      <c r="AE11" s="42">
        <f t="shared" si="21"/>
        <v>1</v>
      </c>
      <c r="AF11" s="41">
        <f t="shared" si="22"/>
        <v>5.2631578947368418E-2</v>
      </c>
      <c r="AG11" s="42">
        <f t="shared" si="7"/>
        <v>140</v>
      </c>
      <c r="AH11" s="41">
        <f t="shared" si="8"/>
        <v>2.5125628140703519E-2</v>
      </c>
      <c r="AI11" s="42">
        <f t="shared" si="9"/>
        <v>148</v>
      </c>
      <c r="AJ11" s="33">
        <f t="shared" si="10"/>
        <v>2.7468448403860431E-2</v>
      </c>
      <c r="AK11" s="42">
        <f t="shared" si="23"/>
        <v>8</v>
      </c>
      <c r="AL11" s="69">
        <f t="shared" si="24"/>
        <v>5.7142857142857141E-2</v>
      </c>
    </row>
    <row r="12" spans="1:38" s="34" customFormat="1" ht="45" x14ac:dyDescent="0.25">
      <c r="A12" s="128"/>
      <c r="B12" s="113" t="s">
        <v>22</v>
      </c>
      <c r="C12" s="53">
        <v>20</v>
      </c>
      <c r="D12" s="41">
        <f t="shared" si="0"/>
        <v>1.1111111111111112E-2</v>
      </c>
      <c r="E12" s="53">
        <v>21</v>
      </c>
      <c r="F12" s="41">
        <f t="shared" si="25"/>
        <v>1.2188044109112013E-2</v>
      </c>
      <c r="G12" s="42">
        <f t="shared" si="11"/>
        <v>1</v>
      </c>
      <c r="H12" s="41">
        <f t="shared" si="12"/>
        <v>0.05</v>
      </c>
      <c r="I12" s="53">
        <v>29</v>
      </c>
      <c r="J12" s="41">
        <f t="shared" si="1"/>
        <v>2.3731587561374796E-2</v>
      </c>
      <c r="K12" s="53">
        <v>30</v>
      </c>
      <c r="L12" s="41">
        <f t="shared" si="2"/>
        <v>2.5553662691652469E-2</v>
      </c>
      <c r="M12" s="42">
        <f t="shared" si="13"/>
        <v>1</v>
      </c>
      <c r="N12" s="41">
        <f t="shared" si="14"/>
        <v>3.4482758620689655E-2</v>
      </c>
      <c r="O12" s="53">
        <v>3</v>
      </c>
      <c r="P12" s="41">
        <f t="shared" si="15"/>
        <v>2.564102564102564E-2</v>
      </c>
      <c r="Q12" s="53">
        <v>3</v>
      </c>
      <c r="R12" s="41">
        <f t="shared" si="16"/>
        <v>3.0612244897959183E-2</v>
      </c>
      <c r="S12" s="42">
        <f t="shared" si="17"/>
        <v>0</v>
      </c>
      <c r="T12" s="41">
        <f t="shared" si="18"/>
        <v>0</v>
      </c>
      <c r="U12" s="53">
        <v>120</v>
      </c>
      <c r="V12" s="41">
        <f t="shared" si="3"/>
        <v>7.2332730560578665E-2</v>
      </c>
      <c r="W12" s="53">
        <v>143</v>
      </c>
      <c r="X12" s="41">
        <f t="shared" si="4"/>
        <v>8.8271604938271603E-2</v>
      </c>
      <c r="Y12" s="42">
        <f t="shared" si="19"/>
        <v>23</v>
      </c>
      <c r="Z12" s="41">
        <f t="shared" si="20"/>
        <v>0.19166666666666668</v>
      </c>
      <c r="AA12" s="53">
        <v>216</v>
      </c>
      <c r="AB12" s="41">
        <f t="shared" si="5"/>
        <v>0.27906976744186046</v>
      </c>
      <c r="AC12" s="53">
        <v>238</v>
      </c>
      <c r="AD12" s="41">
        <f t="shared" si="6"/>
        <v>0.30789133247089262</v>
      </c>
      <c r="AE12" s="42">
        <f t="shared" si="21"/>
        <v>22</v>
      </c>
      <c r="AF12" s="41">
        <f t="shared" si="22"/>
        <v>0.10185185185185185</v>
      </c>
      <c r="AG12" s="42">
        <f t="shared" si="7"/>
        <v>388</v>
      </c>
      <c r="AH12" s="41">
        <f t="shared" si="8"/>
        <v>6.9633883704235469E-2</v>
      </c>
      <c r="AI12" s="42">
        <f t="shared" si="9"/>
        <v>435</v>
      </c>
      <c r="AJ12" s="33">
        <f t="shared" si="10"/>
        <v>8.0734966592427612E-2</v>
      </c>
      <c r="AK12" s="42">
        <f t="shared" si="23"/>
        <v>47</v>
      </c>
      <c r="AL12" s="69">
        <f t="shared" si="24"/>
        <v>0.1211340206185567</v>
      </c>
    </row>
    <row r="13" spans="1:38" s="34" customFormat="1" ht="45.75" thickBot="1" x14ac:dyDescent="0.3">
      <c r="A13" s="128"/>
      <c r="B13" s="247" t="s">
        <v>23</v>
      </c>
      <c r="C13" s="53">
        <v>15</v>
      </c>
      <c r="D13" s="41">
        <f t="shared" si="0"/>
        <v>8.3333333333333332E-3</v>
      </c>
      <c r="E13" s="53">
        <v>15</v>
      </c>
      <c r="F13" s="41">
        <f t="shared" si="25"/>
        <v>8.7057457922228663E-3</v>
      </c>
      <c r="G13" s="42">
        <f t="shared" si="11"/>
        <v>0</v>
      </c>
      <c r="H13" s="41">
        <f t="shared" si="12"/>
        <v>0</v>
      </c>
      <c r="I13" s="53">
        <v>11</v>
      </c>
      <c r="J13" s="41">
        <f t="shared" si="1"/>
        <v>9.0016366612111296E-3</v>
      </c>
      <c r="K13" s="53">
        <v>12</v>
      </c>
      <c r="L13" s="41">
        <f t="shared" si="2"/>
        <v>1.0221465076660987E-2</v>
      </c>
      <c r="M13" s="42">
        <f t="shared" si="13"/>
        <v>1</v>
      </c>
      <c r="N13" s="41">
        <f t="shared" si="14"/>
        <v>9.0909090909090912E-2</v>
      </c>
      <c r="O13" s="53"/>
      <c r="P13" s="41">
        <f t="shared" si="15"/>
        <v>0</v>
      </c>
      <c r="Q13" s="53"/>
      <c r="R13" s="41">
        <f t="shared" si="16"/>
        <v>0</v>
      </c>
      <c r="S13" s="42">
        <f t="shared" si="17"/>
        <v>0</v>
      </c>
      <c r="T13" s="41" t="e">
        <f t="shared" si="18"/>
        <v>#DIV/0!</v>
      </c>
      <c r="U13" s="53">
        <v>32</v>
      </c>
      <c r="V13" s="41">
        <f t="shared" si="3"/>
        <v>1.9288728149487643E-2</v>
      </c>
      <c r="W13" s="53">
        <v>36</v>
      </c>
      <c r="X13" s="41">
        <f t="shared" si="4"/>
        <v>2.2222222222222223E-2</v>
      </c>
      <c r="Y13" s="42">
        <f t="shared" si="19"/>
        <v>4</v>
      </c>
      <c r="Z13" s="41">
        <f t="shared" si="20"/>
        <v>0.125</v>
      </c>
      <c r="AA13" s="53">
        <v>12</v>
      </c>
      <c r="AB13" s="41">
        <f t="shared" si="5"/>
        <v>1.5503875968992248E-2</v>
      </c>
      <c r="AC13" s="53">
        <v>12</v>
      </c>
      <c r="AD13" s="41">
        <f t="shared" si="6"/>
        <v>1.5523932729624839E-2</v>
      </c>
      <c r="AE13" s="42">
        <f t="shared" si="21"/>
        <v>0</v>
      </c>
      <c r="AF13" s="41">
        <f t="shared" si="22"/>
        <v>0</v>
      </c>
      <c r="AG13" s="42">
        <f t="shared" si="7"/>
        <v>70</v>
      </c>
      <c r="AH13" s="248">
        <f t="shared" si="8"/>
        <v>1.2562814070351759E-2</v>
      </c>
      <c r="AI13" s="115">
        <f t="shared" si="9"/>
        <v>75</v>
      </c>
      <c r="AJ13" s="249">
        <f t="shared" si="10"/>
        <v>1.3919821826280624E-2</v>
      </c>
      <c r="AK13" s="115">
        <f t="shared" si="23"/>
        <v>5</v>
      </c>
      <c r="AL13" s="250">
        <f t="shared" si="24"/>
        <v>7.1428571428571425E-2</v>
      </c>
    </row>
    <row r="14" spans="1:38" s="34" customFormat="1" ht="15.75" thickBot="1" x14ac:dyDescent="0.3">
      <c r="A14" s="129"/>
      <c r="B14" s="251" t="s">
        <v>16</v>
      </c>
      <c r="C14" s="278">
        <f>SUM(C7:C13)</f>
        <v>1800</v>
      </c>
      <c r="D14" s="279">
        <f t="shared" si="0"/>
        <v>1</v>
      </c>
      <c r="E14" s="280">
        <f>SUM(E7:E13)</f>
        <v>1723</v>
      </c>
      <c r="F14" s="281">
        <f t="shared" si="25"/>
        <v>1</v>
      </c>
      <c r="G14" s="280">
        <f t="shared" si="11"/>
        <v>-77</v>
      </c>
      <c r="H14" s="282">
        <f t="shared" si="12"/>
        <v>-4.2777777777777776E-2</v>
      </c>
      <c r="I14" s="278">
        <f>SUM(I7:I13)</f>
        <v>1222</v>
      </c>
      <c r="J14" s="279">
        <f t="shared" si="1"/>
        <v>1</v>
      </c>
      <c r="K14" s="280">
        <f>SUM(K7:K13)</f>
        <v>1174</v>
      </c>
      <c r="L14" s="281">
        <f t="shared" si="2"/>
        <v>1</v>
      </c>
      <c r="M14" s="280">
        <f t="shared" si="13"/>
        <v>-48</v>
      </c>
      <c r="N14" s="282">
        <f t="shared" si="14"/>
        <v>-3.927986906710311E-2</v>
      </c>
      <c r="O14" s="278">
        <f>SUM(O7:O13)</f>
        <v>117</v>
      </c>
      <c r="P14" s="279">
        <f t="shared" si="15"/>
        <v>1</v>
      </c>
      <c r="Q14" s="280">
        <f>SUM(Q7:Q13)</f>
        <v>98</v>
      </c>
      <c r="R14" s="281">
        <f t="shared" si="16"/>
        <v>1</v>
      </c>
      <c r="S14" s="280">
        <f t="shared" si="17"/>
        <v>-19</v>
      </c>
      <c r="T14" s="282">
        <f t="shared" si="18"/>
        <v>-0.1623931623931624</v>
      </c>
      <c r="U14" s="278">
        <f>SUM(U7:U13)</f>
        <v>1659</v>
      </c>
      <c r="V14" s="279">
        <f t="shared" si="3"/>
        <v>1</v>
      </c>
      <c r="W14" s="280">
        <f>SUM(W7:W13)</f>
        <v>1620</v>
      </c>
      <c r="X14" s="281">
        <f t="shared" si="4"/>
        <v>1</v>
      </c>
      <c r="Y14" s="280">
        <f t="shared" si="19"/>
        <v>-39</v>
      </c>
      <c r="Z14" s="282">
        <f t="shared" si="20"/>
        <v>-2.3508137432188065E-2</v>
      </c>
      <c r="AA14" s="278">
        <f>SUM(AA7:AA13)</f>
        <v>774</v>
      </c>
      <c r="AB14" s="279">
        <f t="shared" si="5"/>
        <v>1</v>
      </c>
      <c r="AC14" s="280">
        <f>SUM(AC7:AC13)</f>
        <v>773</v>
      </c>
      <c r="AD14" s="281">
        <f t="shared" si="6"/>
        <v>1</v>
      </c>
      <c r="AE14" s="280">
        <f>AC14-AA14</f>
        <v>-1</v>
      </c>
      <c r="AF14" s="282">
        <f t="shared" si="22"/>
        <v>-1.2919896640826874E-3</v>
      </c>
      <c r="AG14" s="278">
        <f>SUM(AG7:AG13)</f>
        <v>5572</v>
      </c>
      <c r="AH14" s="252">
        <f t="shared" si="8"/>
        <v>1</v>
      </c>
      <c r="AI14" s="116">
        <f>SUM(AI7:AI13)</f>
        <v>5388</v>
      </c>
      <c r="AJ14" s="253">
        <f t="shared" si="10"/>
        <v>1</v>
      </c>
      <c r="AK14" s="116">
        <f>AI14-AG14</f>
        <v>-184</v>
      </c>
      <c r="AL14" s="254">
        <f t="shared" si="24"/>
        <v>-3.3022254127781765E-2</v>
      </c>
    </row>
    <row r="15" spans="1:38" s="34" customFormat="1" x14ac:dyDescent="0.25">
      <c r="A15" s="43"/>
      <c r="B15" s="43"/>
      <c r="C15" s="44"/>
      <c r="D15" s="45"/>
      <c r="E15" s="46"/>
      <c r="F15" s="45"/>
      <c r="G15" s="47"/>
      <c r="H15" s="45"/>
      <c r="I15" s="48"/>
      <c r="J15" s="45"/>
      <c r="K15" s="49"/>
      <c r="L15" s="45"/>
      <c r="M15" s="47"/>
      <c r="N15" s="45"/>
      <c r="O15" s="48"/>
      <c r="P15" s="45"/>
      <c r="Q15" s="49"/>
      <c r="R15" s="45"/>
      <c r="S15" s="47"/>
      <c r="T15" s="45"/>
      <c r="U15"/>
      <c r="V15" s="45"/>
      <c r="W15" s="46"/>
      <c r="X15" s="45"/>
      <c r="Y15" s="47"/>
      <c r="Z15" s="45"/>
      <c r="AA15" s="44"/>
      <c r="AB15" s="45"/>
      <c r="AC15" s="46"/>
      <c r="AD15" s="45"/>
      <c r="AE15" s="46"/>
      <c r="AF15" s="45"/>
      <c r="AG15" s="46"/>
      <c r="AH15" s="45"/>
      <c r="AI15" s="50"/>
      <c r="AJ15" s="51"/>
      <c r="AK15" s="47"/>
      <c r="AL15" s="45"/>
    </row>
    <row r="16" spans="1:38" s="31" customFormat="1" ht="18.75" x14ac:dyDescent="0.3">
      <c r="A16" s="17"/>
      <c r="B16" s="52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</row>
    <row r="17" spans="2:38" ht="18.75" x14ac:dyDescent="0.3">
      <c r="B17" s="55"/>
      <c r="AE17" s="17"/>
      <c r="AF17" s="17"/>
      <c r="AG17" s="17"/>
      <c r="AH17" s="17"/>
      <c r="AI17" s="17"/>
      <c r="AJ17" s="17"/>
      <c r="AK17" s="17"/>
      <c r="AL17" s="17"/>
    </row>
    <row r="18" spans="2:38" x14ac:dyDescent="0.25">
      <c r="AI18" s="17"/>
      <c r="AJ18" s="17"/>
      <c r="AK18" s="17"/>
      <c r="AL18" s="17"/>
    </row>
    <row r="19" spans="2:38" x14ac:dyDescent="0.25">
      <c r="AI19" s="17"/>
      <c r="AJ19" s="17"/>
      <c r="AK19" s="17"/>
      <c r="AL19" s="17"/>
    </row>
    <row r="20" spans="2:38" x14ac:dyDescent="0.25">
      <c r="AI20" s="17"/>
      <c r="AJ20" s="17"/>
      <c r="AK20" s="17"/>
      <c r="AL20" s="17"/>
    </row>
    <row r="21" spans="2:38" x14ac:dyDescent="0.25">
      <c r="AI21" s="17"/>
      <c r="AJ21" s="17"/>
      <c r="AK21" s="17"/>
      <c r="AL21" s="17"/>
    </row>
    <row r="22" spans="2:38" x14ac:dyDescent="0.25">
      <c r="AI22" s="17"/>
      <c r="AJ22" s="17"/>
      <c r="AK22" s="17"/>
      <c r="AL22" s="17"/>
    </row>
    <row r="23" spans="2:38" x14ac:dyDescent="0.25">
      <c r="AI23" s="17"/>
      <c r="AJ23" s="17"/>
      <c r="AK23" s="17"/>
      <c r="AL23" s="17"/>
    </row>
    <row r="24" spans="2:38" x14ac:dyDescent="0.25">
      <c r="AI24" s="17"/>
      <c r="AJ24" s="17"/>
      <c r="AK24" s="17"/>
      <c r="AL24" s="17"/>
    </row>
    <row r="25" spans="2:38" x14ac:dyDescent="0.25">
      <c r="AI25" s="17"/>
      <c r="AJ25" s="17"/>
      <c r="AK25" s="17"/>
      <c r="AL25" s="17"/>
    </row>
    <row r="26" spans="2:38" x14ac:dyDescent="0.25">
      <c r="AI26" s="17"/>
      <c r="AJ26" s="17"/>
      <c r="AK26" s="17"/>
      <c r="AL26" s="17"/>
    </row>
    <row r="27" spans="2:38" x14ac:dyDescent="0.25">
      <c r="AI27" s="17"/>
      <c r="AJ27" s="17"/>
      <c r="AK27" s="17"/>
      <c r="AL27" s="17"/>
    </row>
    <row r="28" spans="2:38" x14ac:dyDescent="0.25">
      <c r="AI28" s="17"/>
      <c r="AJ28" s="17"/>
      <c r="AK28" s="17"/>
      <c r="AL28" s="17"/>
    </row>
    <row r="29" spans="2:38" x14ac:dyDescent="0.25">
      <c r="AI29" s="17"/>
      <c r="AJ29" s="17"/>
      <c r="AK29" s="17"/>
      <c r="AL29" s="17"/>
    </row>
    <row r="30" spans="2:38" x14ac:dyDescent="0.25">
      <c r="AI30" s="17"/>
      <c r="AJ30" s="17"/>
      <c r="AK30" s="17"/>
      <c r="AL30" s="17"/>
    </row>
    <row r="31" spans="2:38" x14ac:dyDescent="0.25">
      <c r="AI31" s="17"/>
      <c r="AJ31" s="17"/>
      <c r="AK31" s="17"/>
      <c r="AL31" s="17"/>
    </row>
    <row r="32" spans="2:38" x14ac:dyDescent="0.25">
      <c r="AI32" s="17"/>
      <c r="AJ32" s="17"/>
      <c r="AK32" s="17"/>
      <c r="AL32" s="17"/>
    </row>
    <row r="33" spans="1:38" x14ac:dyDescent="0.25">
      <c r="AI33" s="17"/>
      <c r="AJ33" s="17"/>
      <c r="AK33" s="17"/>
      <c r="AL33" s="17"/>
    </row>
    <row r="34" spans="1:38" x14ac:dyDescent="0.25">
      <c r="AI34" s="17"/>
      <c r="AJ34" s="17"/>
      <c r="AK34" s="17"/>
      <c r="AL34" s="17"/>
    </row>
    <row r="35" spans="1:38" x14ac:dyDescent="0.25">
      <c r="AI35" s="17"/>
      <c r="AJ35" s="17"/>
      <c r="AK35" s="17"/>
      <c r="AL35" s="17"/>
    </row>
    <row r="36" spans="1:38" x14ac:dyDescent="0.25">
      <c r="AI36" s="17"/>
      <c r="AJ36" s="17"/>
      <c r="AK36" s="17"/>
      <c r="AL36" s="17"/>
    </row>
    <row r="37" spans="1:38" x14ac:dyDescent="0.25">
      <c r="AI37" s="17"/>
      <c r="AJ37" s="17"/>
      <c r="AK37" s="17"/>
      <c r="AL37" s="17"/>
    </row>
    <row r="38" spans="1:38" x14ac:dyDescent="0.25">
      <c r="AI38" s="17"/>
      <c r="AJ38" s="17"/>
      <c r="AK38" s="17"/>
      <c r="AL38" s="17"/>
    </row>
    <row r="39" spans="1:38" x14ac:dyDescent="0.25">
      <c r="AI39" s="17"/>
      <c r="AJ39" s="17"/>
      <c r="AK39" s="17"/>
      <c r="AL39" s="17"/>
    </row>
    <row r="40" spans="1:38" x14ac:dyDescent="0.25">
      <c r="AI40" s="17"/>
      <c r="AJ40" s="17"/>
      <c r="AK40" s="17"/>
      <c r="AL40" s="17"/>
    </row>
    <row r="41" spans="1:38" x14ac:dyDescent="0.25">
      <c r="AI41" s="17"/>
      <c r="AJ41" s="17"/>
      <c r="AK41" s="17"/>
      <c r="AL41" s="17"/>
    </row>
    <row r="42" spans="1:38" x14ac:dyDescent="0.25">
      <c r="AI42" s="17"/>
      <c r="AJ42" s="17"/>
      <c r="AK42" s="17"/>
      <c r="AL42" s="17"/>
    </row>
    <row r="43" spans="1:38" x14ac:dyDescent="0.25">
      <c r="AI43" s="17"/>
      <c r="AJ43" s="17"/>
      <c r="AK43" s="17"/>
      <c r="AL43" s="17"/>
    </row>
    <row r="44" spans="1:38" x14ac:dyDescent="0.25">
      <c r="AI44" s="17"/>
      <c r="AJ44" s="17"/>
      <c r="AK44" s="17"/>
      <c r="AL44" s="17"/>
    </row>
    <row r="45" spans="1:38" x14ac:dyDescent="0.25">
      <c r="AE45" s="17"/>
      <c r="AF45" s="17"/>
      <c r="AG45" s="17"/>
      <c r="AH45" s="17"/>
      <c r="AI45" s="17"/>
      <c r="AJ45" s="17"/>
      <c r="AK45" s="17"/>
      <c r="AL45" s="17"/>
    </row>
    <row r="46" spans="1:38" x14ac:dyDescent="0.25">
      <c r="A46" s="21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</row>
    <row r="47" spans="1:38" x14ac:dyDescent="0.25">
      <c r="A47" s="22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</row>
    <row r="48" spans="1:38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</row>
    <row r="49" spans="1:38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</row>
    <row r="50" spans="1:38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</row>
    <row r="51" spans="1:38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</row>
    <row r="52" spans="1:38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</row>
    <row r="53" spans="1:38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</row>
    <row r="54" spans="1:38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</row>
    <row r="55" spans="1:38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</row>
    <row r="56" spans="1:38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</row>
    <row r="57" spans="1:38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</row>
    <row r="58" spans="1:38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</row>
    <row r="59" spans="1:38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</row>
    <row r="60" spans="1:38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</row>
    <row r="61" spans="1:38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</row>
    <row r="62" spans="1:38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</row>
    <row r="63" spans="1:38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</row>
    <row r="64" spans="1:38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</row>
    <row r="65" spans="1:38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</row>
    <row r="66" spans="1:38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</row>
    <row r="67" spans="1:38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</row>
    <row r="68" spans="1:38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</row>
    <row r="69" spans="1:38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</row>
    <row r="70" spans="1:38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</row>
    <row r="71" spans="1:38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</row>
    <row r="72" spans="1:38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</row>
    <row r="73" spans="1:38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</row>
    <row r="74" spans="1:38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</row>
    <row r="75" spans="1:38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</row>
    <row r="76" spans="1:38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</row>
    <row r="77" spans="1:38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</row>
    <row r="78" spans="1:38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</row>
    <row r="79" spans="1:38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</row>
    <row r="80" spans="1:38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</row>
    <row r="81" spans="1:38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</row>
    <row r="82" spans="1:38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</row>
    <row r="83" spans="1:38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</row>
    <row r="84" spans="1:38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</row>
    <row r="85" spans="1:38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</row>
    <row r="86" spans="1:38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</row>
    <row r="87" spans="1:38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</row>
    <row r="88" spans="1:38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</row>
    <row r="89" spans="1:38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</row>
    <row r="90" spans="1:38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</row>
    <row r="91" spans="1:38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</row>
    <row r="92" spans="1:38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</row>
    <row r="93" spans="1:38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</row>
    <row r="94" spans="1:38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</row>
    <row r="95" spans="1:38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</row>
    <row r="96" spans="1:38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</row>
    <row r="97" spans="1:38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</row>
    <row r="98" spans="1:38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</row>
    <row r="99" spans="1:38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</row>
    <row r="100" spans="1:38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</row>
    <row r="101" spans="1:38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</row>
    <row r="102" spans="1:38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</row>
    <row r="103" spans="1:38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</row>
    <row r="104" spans="1:38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</row>
    <row r="105" spans="1:38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</row>
    <row r="106" spans="1:38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</row>
    <row r="107" spans="1:38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</row>
    <row r="108" spans="1:38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</row>
    <row r="109" spans="1:38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</row>
    <row r="110" spans="1:38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</row>
    <row r="111" spans="1:38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</row>
    <row r="112" spans="1:38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</row>
    <row r="113" spans="1:38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</row>
    <row r="114" spans="1:38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</row>
    <row r="115" spans="1:38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</row>
    <row r="116" spans="1:38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</row>
    <row r="117" spans="1:38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</row>
    <row r="118" spans="1:38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</row>
    <row r="119" spans="1:38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</row>
    <row r="120" spans="1:38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</row>
    <row r="121" spans="1:38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</row>
    <row r="122" spans="1:38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</row>
    <row r="123" spans="1:38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</row>
    <row r="124" spans="1:38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</row>
    <row r="125" spans="1:38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</row>
    <row r="126" spans="1:38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</row>
    <row r="127" spans="1:38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</row>
    <row r="128" spans="1:38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</row>
    <row r="129" spans="1:38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</row>
    <row r="130" spans="1:38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</row>
    <row r="131" spans="1:38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</row>
    <row r="132" spans="1:38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</row>
    <row r="133" spans="1:38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</row>
    <row r="134" spans="1:38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</row>
    <row r="135" spans="1:38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</row>
    <row r="136" spans="1:38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</row>
    <row r="137" spans="1:38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</row>
    <row r="138" spans="1:38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</row>
    <row r="139" spans="1:38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</row>
    <row r="140" spans="1:38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</row>
    <row r="141" spans="1:38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</row>
    <row r="142" spans="1:38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</row>
    <row r="143" spans="1:38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</row>
    <row r="144" spans="1:38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</row>
    <row r="145" spans="1:38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</row>
    <row r="146" spans="1:38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</row>
    <row r="147" spans="1:38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</row>
    <row r="148" spans="1:38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</row>
    <row r="149" spans="1:38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</row>
    <row r="150" spans="1:38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</row>
    <row r="151" spans="1:38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</row>
    <row r="152" spans="1:38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</row>
    <row r="153" spans="1:38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</row>
    <row r="154" spans="1:38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</row>
    <row r="155" spans="1:38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</row>
    <row r="156" spans="1:38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</row>
    <row r="157" spans="1:38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</row>
    <row r="158" spans="1:38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</row>
    <row r="159" spans="1:38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</row>
    <row r="160" spans="1:38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</row>
    <row r="161" spans="1:38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</row>
    <row r="162" spans="1:38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</row>
    <row r="163" spans="1:38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</row>
    <row r="164" spans="1:38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</row>
    <row r="165" spans="1:38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</row>
    <row r="166" spans="1:38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</row>
    <row r="167" spans="1:38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</row>
    <row r="168" spans="1:38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</row>
    <row r="169" spans="1:38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</row>
    <row r="170" spans="1:38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</row>
    <row r="171" spans="1:38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</row>
    <row r="172" spans="1:38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</row>
    <row r="173" spans="1:38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</row>
    <row r="174" spans="1:38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</row>
    <row r="175" spans="1:38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</row>
  </sheetData>
  <mergeCells count="25">
    <mergeCell ref="I4:N4"/>
    <mergeCell ref="U4:Z4"/>
    <mergeCell ref="AC5:AD5"/>
    <mergeCell ref="M5:N5"/>
    <mergeCell ref="Y5:Z5"/>
    <mergeCell ref="O4:T4"/>
    <mergeCell ref="O5:P5"/>
    <mergeCell ref="Q5:R5"/>
    <mergeCell ref="S5:T5"/>
    <mergeCell ref="C3:AL3"/>
    <mergeCell ref="AA4:AE4"/>
    <mergeCell ref="C5:D5"/>
    <mergeCell ref="E5:F5"/>
    <mergeCell ref="G5:H5"/>
    <mergeCell ref="I5:J5"/>
    <mergeCell ref="U5:V5"/>
    <mergeCell ref="AA5:AB5"/>
    <mergeCell ref="K5:L5"/>
    <mergeCell ref="C4:H4"/>
    <mergeCell ref="AG4:AL4"/>
    <mergeCell ref="AG5:AH5"/>
    <mergeCell ref="AI5:AJ5"/>
    <mergeCell ref="AK5:AL5"/>
    <mergeCell ref="AE5:AF5"/>
    <mergeCell ref="W5:X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312"/>
  <sheetViews>
    <sheetView tabSelected="1" zoomScale="110" zoomScaleNormal="110" workbookViewId="0">
      <selection activeCell="T25" sqref="T25"/>
    </sheetView>
  </sheetViews>
  <sheetFormatPr defaultRowHeight="15" x14ac:dyDescent="0.25"/>
  <cols>
    <col min="1" max="1" width="1" customWidth="1"/>
    <col min="2" max="2" width="16.140625" customWidth="1"/>
    <col min="3" max="3" width="5.28515625" customWidth="1"/>
    <col min="4" max="4" width="5.85546875" customWidth="1"/>
    <col min="5" max="5" width="5.5703125" customWidth="1"/>
    <col min="6" max="6" width="6.28515625" customWidth="1"/>
    <col min="7" max="7" width="5.42578125" customWidth="1"/>
    <col min="8" max="8" width="6.85546875" customWidth="1"/>
    <col min="9" max="9" width="5.42578125" customWidth="1"/>
    <col min="10" max="10" width="6.42578125" customWidth="1"/>
    <col min="11" max="11" width="5.140625" customWidth="1"/>
    <col min="12" max="12" width="5.85546875" customWidth="1"/>
    <col min="13" max="13" width="14.7109375" customWidth="1"/>
    <col min="14" max="14" width="5.42578125" customWidth="1"/>
    <col min="15" max="15" width="6.140625" customWidth="1"/>
    <col min="16" max="16" width="7.5703125" customWidth="1"/>
    <col min="17" max="46" width="9.140625" style="58"/>
  </cols>
  <sheetData>
    <row r="1" spans="1:92" s="29" customFormat="1" ht="16.5" customHeight="1" x14ac:dyDescent="0.25">
      <c r="B1" s="182" t="s">
        <v>81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</row>
    <row r="2" spans="1:92" s="29" customFormat="1" ht="15.75" thickBot="1" x14ac:dyDescent="0.3">
      <c r="B2" s="182" t="s">
        <v>133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</row>
    <row r="3" spans="1:92" ht="15" customHeight="1" x14ac:dyDescent="0.25">
      <c r="B3" s="296"/>
      <c r="C3" s="367" t="s">
        <v>2</v>
      </c>
      <c r="D3" s="367"/>
      <c r="E3" s="368" t="s">
        <v>3</v>
      </c>
      <c r="F3" s="368"/>
      <c r="G3" s="368" t="s">
        <v>78</v>
      </c>
      <c r="H3" s="368"/>
      <c r="I3" s="367" t="s">
        <v>5</v>
      </c>
      <c r="J3" s="367"/>
      <c r="K3" s="367" t="s">
        <v>6</v>
      </c>
      <c r="L3" s="367"/>
      <c r="M3" s="297" t="s">
        <v>131</v>
      </c>
      <c r="N3" s="365" t="s">
        <v>130</v>
      </c>
      <c r="O3" s="365"/>
      <c r="P3" s="366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</row>
    <row r="4" spans="1:92" ht="12.75" customHeight="1" x14ac:dyDescent="0.25">
      <c r="B4" s="211"/>
      <c r="C4" s="212" t="s">
        <v>48</v>
      </c>
      <c r="D4" s="212" t="s">
        <v>49</v>
      </c>
      <c r="E4" s="212" t="s">
        <v>48</v>
      </c>
      <c r="F4" s="212" t="s">
        <v>49</v>
      </c>
      <c r="G4" s="212" t="s">
        <v>48</v>
      </c>
      <c r="H4" s="212" t="s">
        <v>49</v>
      </c>
      <c r="I4" s="212" t="s">
        <v>48</v>
      </c>
      <c r="J4" s="212" t="s">
        <v>49</v>
      </c>
      <c r="K4" s="212" t="s">
        <v>48</v>
      </c>
      <c r="L4" s="212" t="s">
        <v>49</v>
      </c>
      <c r="M4" s="212" t="s">
        <v>48</v>
      </c>
      <c r="N4" s="212" t="s">
        <v>48</v>
      </c>
      <c r="O4" s="212" t="s">
        <v>49</v>
      </c>
      <c r="P4" s="213" t="s">
        <v>80</v>
      </c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</row>
    <row r="5" spans="1:92" ht="12.75" customHeight="1" x14ac:dyDescent="0.25">
      <c r="B5" s="317" t="s">
        <v>112</v>
      </c>
      <c r="C5" s="53"/>
      <c r="D5" s="283"/>
      <c r="E5" s="53">
        <v>1</v>
      </c>
      <c r="F5" s="283">
        <f>E5/$E$32</f>
        <v>1.2048192771084338E-2</v>
      </c>
      <c r="G5" s="53"/>
      <c r="H5" s="294"/>
      <c r="I5" s="53"/>
      <c r="J5" s="294"/>
      <c r="K5" s="53"/>
      <c r="L5" s="294"/>
      <c r="M5" s="305">
        <v>1</v>
      </c>
      <c r="N5" s="285">
        <f>SUM(C5,E5,G5,I5,K5)</f>
        <v>1</v>
      </c>
      <c r="O5" s="286">
        <f>N5/$N$32</f>
        <v>3.4843205574912892E-3</v>
      </c>
      <c r="P5" s="287">
        <f t="shared" ref="P5:P32" si="0">N5-M5</f>
        <v>0</v>
      </c>
      <c r="R5" s="73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</row>
    <row r="6" spans="1:92" x14ac:dyDescent="0.25">
      <c r="A6" s="73"/>
      <c r="B6" s="317" t="s">
        <v>99</v>
      </c>
      <c r="C6" s="53"/>
      <c r="D6" s="283"/>
      <c r="E6" s="53">
        <v>1</v>
      </c>
      <c r="F6" s="283">
        <f>E6/$E$32</f>
        <v>1.2048192771084338E-2</v>
      </c>
      <c r="G6" s="53"/>
      <c r="H6" s="283"/>
      <c r="I6" s="53"/>
      <c r="J6" s="283"/>
      <c r="K6" s="53"/>
      <c r="L6" s="283"/>
      <c r="M6" s="305">
        <v>1</v>
      </c>
      <c r="N6" s="285">
        <f t="shared" ref="N6:N31" si="1">SUM(C6,E6,G6,I6,K6)</f>
        <v>1</v>
      </c>
      <c r="O6" s="286">
        <f t="shared" ref="O6:O31" si="2">N6/$N$32</f>
        <v>3.4843205574912892E-3</v>
      </c>
      <c r="P6" s="287">
        <f t="shared" si="0"/>
        <v>0</v>
      </c>
      <c r="R6" s="73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</row>
    <row r="7" spans="1:92" x14ac:dyDescent="0.25">
      <c r="A7" s="73"/>
      <c r="B7" s="317" t="s">
        <v>25</v>
      </c>
      <c r="C7" s="53">
        <v>13</v>
      </c>
      <c r="D7" s="283">
        <f>C7/$C$32</f>
        <v>0.15662650602409639</v>
      </c>
      <c r="E7" s="53">
        <v>7</v>
      </c>
      <c r="F7" s="283">
        <f>E7/$E$32</f>
        <v>8.4337349397590355E-2</v>
      </c>
      <c r="G7" s="53"/>
      <c r="H7" s="283"/>
      <c r="I7" s="53">
        <v>15</v>
      </c>
      <c r="J7" s="283">
        <f>I7/$I$32</f>
        <v>0.19736842105263158</v>
      </c>
      <c r="K7" s="53">
        <v>7</v>
      </c>
      <c r="L7" s="283">
        <f>K7/$K$32</f>
        <v>0.17499999999999999</v>
      </c>
      <c r="M7" s="305">
        <v>36</v>
      </c>
      <c r="N7" s="285">
        <f t="shared" si="1"/>
        <v>42</v>
      </c>
      <c r="O7" s="286">
        <f t="shared" si="2"/>
        <v>0.14634146341463414</v>
      </c>
      <c r="P7" s="287">
        <f t="shared" si="0"/>
        <v>6</v>
      </c>
      <c r="R7" s="73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</row>
    <row r="8" spans="1:92" x14ac:dyDescent="0.25">
      <c r="A8" s="73"/>
      <c r="B8" s="317" t="s">
        <v>26</v>
      </c>
      <c r="C8" s="53">
        <v>1</v>
      </c>
      <c r="D8" s="283">
        <f>C8/$C$32</f>
        <v>1.2048192771084338E-2</v>
      </c>
      <c r="E8" s="53"/>
      <c r="F8" s="283"/>
      <c r="G8" s="53"/>
      <c r="H8" s="283"/>
      <c r="I8" s="53"/>
      <c r="J8" s="283"/>
      <c r="K8" s="53"/>
      <c r="L8" s="283"/>
      <c r="M8" s="305">
        <v>2</v>
      </c>
      <c r="N8" s="285">
        <f t="shared" si="1"/>
        <v>1</v>
      </c>
      <c r="O8" s="286">
        <f t="shared" si="2"/>
        <v>3.4843205574912892E-3</v>
      </c>
      <c r="P8" s="287">
        <f t="shared" si="0"/>
        <v>-1</v>
      </c>
      <c r="R8" s="73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</row>
    <row r="9" spans="1:92" x14ac:dyDescent="0.25">
      <c r="A9" s="73"/>
      <c r="B9" s="317" t="s">
        <v>27</v>
      </c>
      <c r="C9" s="53"/>
      <c r="D9" s="283"/>
      <c r="E9" s="53">
        <v>1</v>
      </c>
      <c r="F9" s="283">
        <f t="shared" ref="F9:F19" si="3">E9/$E$32</f>
        <v>1.2048192771084338E-2</v>
      </c>
      <c r="G9" s="53"/>
      <c r="H9" s="283"/>
      <c r="I9" s="53"/>
      <c r="J9" s="283"/>
      <c r="K9" s="53"/>
      <c r="L9" s="283"/>
      <c r="M9" s="305">
        <v>5</v>
      </c>
      <c r="N9" s="285">
        <f t="shared" si="1"/>
        <v>1</v>
      </c>
      <c r="O9" s="286">
        <f t="shared" si="2"/>
        <v>3.4843205574912892E-3</v>
      </c>
      <c r="P9" s="287">
        <f t="shared" si="0"/>
        <v>-4</v>
      </c>
      <c r="R9" s="73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</row>
    <row r="10" spans="1:92" x14ac:dyDescent="0.25">
      <c r="A10" s="73"/>
      <c r="B10" s="317" t="s">
        <v>85</v>
      </c>
      <c r="C10" s="53">
        <v>2</v>
      </c>
      <c r="D10" s="283">
        <f>C10/$C$32</f>
        <v>2.4096385542168676E-2</v>
      </c>
      <c r="E10" s="53">
        <v>1</v>
      </c>
      <c r="F10" s="283">
        <f t="shared" si="3"/>
        <v>1.2048192771084338E-2</v>
      </c>
      <c r="G10" s="53"/>
      <c r="H10" s="283"/>
      <c r="I10" s="53">
        <v>1</v>
      </c>
      <c r="J10" s="283">
        <f>I10/$I$32</f>
        <v>1.3157894736842105E-2</v>
      </c>
      <c r="K10" s="53"/>
      <c r="L10" s="283"/>
      <c r="M10" s="305">
        <v>2</v>
      </c>
      <c r="N10" s="285">
        <f t="shared" si="1"/>
        <v>4</v>
      </c>
      <c r="O10" s="286">
        <f t="shared" si="2"/>
        <v>1.3937282229965157E-2</v>
      </c>
      <c r="P10" s="287">
        <f t="shared" si="0"/>
        <v>2</v>
      </c>
      <c r="R10" s="73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</row>
    <row r="11" spans="1:92" x14ac:dyDescent="0.25">
      <c r="A11" s="73"/>
      <c r="B11" s="317" t="s">
        <v>86</v>
      </c>
      <c r="C11" s="53"/>
      <c r="D11" s="283"/>
      <c r="E11" s="53">
        <v>1</v>
      </c>
      <c r="F11" s="283">
        <f t="shared" si="3"/>
        <v>1.2048192771084338E-2</v>
      </c>
      <c r="G11" s="53"/>
      <c r="H11" s="283"/>
      <c r="I11" s="53"/>
      <c r="J11" s="283"/>
      <c r="K11" s="53"/>
      <c r="L11" s="283"/>
      <c r="M11" s="305">
        <v>1</v>
      </c>
      <c r="N11" s="285">
        <f t="shared" si="1"/>
        <v>1</v>
      </c>
      <c r="O11" s="286">
        <f t="shared" si="2"/>
        <v>3.4843205574912892E-3</v>
      </c>
      <c r="P11" s="287">
        <f t="shared" si="0"/>
        <v>0</v>
      </c>
      <c r="R11" s="73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</row>
    <row r="12" spans="1:92" x14ac:dyDescent="0.25">
      <c r="A12" s="73"/>
      <c r="B12" s="317" t="s">
        <v>28</v>
      </c>
      <c r="C12" s="53">
        <v>45</v>
      </c>
      <c r="D12" s="283">
        <f>C12/$C$32</f>
        <v>0.54216867469879515</v>
      </c>
      <c r="E12" s="53">
        <v>25</v>
      </c>
      <c r="F12" s="283">
        <f t="shared" si="3"/>
        <v>0.30120481927710846</v>
      </c>
      <c r="G12" s="53"/>
      <c r="H12" s="283"/>
      <c r="I12" s="53">
        <v>33</v>
      </c>
      <c r="J12" s="283">
        <f>I12/$I$32</f>
        <v>0.43421052631578949</v>
      </c>
      <c r="K12" s="53">
        <v>14</v>
      </c>
      <c r="L12" s="283">
        <f>K12/$K$32</f>
        <v>0.35</v>
      </c>
      <c r="M12" s="305">
        <v>111</v>
      </c>
      <c r="N12" s="285">
        <f t="shared" si="1"/>
        <v>117</v>
      </c>
      <c r="O12" s="286">
        <f t="shared" si="2"/>
        <v>0.40766550522648082</v>
      </c>
      <c r="P12" s="287">
        <f t="shared" si="0"/>
        <v>6</v>
      </c>
      <c r="R12" s="73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</row>
    <row r="13" spans="1:92" x14ac:dyDescent="0.25">
      <c r="A13" s="73"/>
      <c r="B13" s="317" t="s">
        <v>117</v>
      </c>
      <c r="C13" s="53"/>
      <c r="D13" s="283"/>
      <c r="E13" s="53"/>
      <c r="F13" s="283"/>
      <c r="G13" s="53"/>
      <c r="H13" s="283"/>
      <c r="I13" s="53">
        <v>1</v>
      </c>
      <c r="J13" s="283">
        <f>I13/$I$32</f>
        <v>1.3157894736842105E-2</v>
      </c>
      <c r="K13" s="53"/>
      <c r="L13" s="283"/>
      <c r="M13" s="305">
        <v>1</v>
      </c>
      <c r="N13" s="285">
        <f t="shared" si="1"/>
        <v>1</v>
      </c>
      <c r="O13" s="286">
        <f t="shared" si="2"/>
        <v>3.4843205574912892E-3</v>
      </c>
      <c r="P13" s="287">
        <f t="shared" si="0"/>
        <v>0</v>
      </c>
      <c r="R13" s="73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</row>
    <row r="14" spans="1:92" x14ac:dyDescent="0.25">
      <c r="A14" s="73"/>
      <c r="B14" s="317" t="s">
        <v>89</v>
      </c>
      <c r="C14" s="53"/>
      <c r="D14" s="283"/>
      <c r="E14" s="53">
        <v>1</v>
      </c>
      <c r="F14" s="283">
        <f t="shared" si="3"/>
        <v>1.2048192771084338E-2</v>
      </c>
      <c r="G14" s="53"/>
      <c r="H14" s="283"/>
      <c r="I14" s="53">
        <v>1</v>
      </c>
      <c r="J14" s="283">
        <f>I14/$I$32</f>
        <v>1.3157894736842105E-2</v>
      </c>
      <c r="K14" s="53"/>
      <c r="L14" s="283"/>
      <c r="M14" s="305">
        <v>2</v>
      </c>
      <c r="N14" s="285">
        <f t="shared" si="1"/>
        <v>2</v>
      </c>
      <c r="O14" s="286">
        <f t="shared" si="2"/>
        <v>6.9686411149825784E-3</v>
      </c>
      <c r="P14" s="287">
        <f t="shared" si="0"/>
        <v>0</v>
      </c>
      <c r="R14" s="73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</row>
    <row r="15" spans="1:92" x14ac:dyDescent="0.25">
      <c r="A15" s="73"/>
      <c r="B15" s="317" t="s">
        <v>110</v>
      </c>
      <c r="C15" s="53">
        <v>1</v>
      </c>
      <c r="D15" s="283">
        <f>C15/$C$32</f>
        <v>1.2048192771084338E-2</v>
      </c>
      <c r="E15" s="53"/>
      <c r="F15" s="283"/>
      <c r="G15" s="53"/>
      <c r="H15" s="283"/>
      <c r="I15" s="53"/>
      <c r="J15" s="283"/>
      <c r="K15" s="53">
        <v>1</v>
      </c>
      <c r="L15" s="283">
        <f t="shared" ref="L15" si="4">K15/$K$32</f>
        <v>2.5000000000000001E-2</v>
      </c>
      <c r="M15" s="305">
        <v>2</v>
      </c>
      <c r="N15" s="285">
        <f t="shared" si="1"/>
        <v>2</v>
      </c>
      <c r="O15" s="286">
        <f t="shared" si="2"/>
        <v>6.9686411149825784E-3</v>
      </c>
      <c r="P15" s="287">
        <f t="shared" si="0"/>
        <v>0</v>
      </c>
      <c r="R15" s="73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</row>
    <row r="16" spans="1:92" s="56" customFormat="1" ht="14.25" customHeight="1" x14ac:dyDescent="0.25">
      <c r="A16" s="73"/>
      <c r="B16" s="317" t="s">
        <v>104</v>
      </c>
      <c r="C16" s="53"/>
      <c r="D16" s="283"/>
      <c r="E16" s="53">
        <v>2</v>
      </c>
      <c r="F16" s="283">
        <f t="shared" si="3"/>
        <v>2.4096385542168676E-2</v>
      </c>
      <c r="G16" s="53"/>
      <c r="H16" s="283"/>
      <c r="I16" s="53"/>
      <c r="J16" s="283"/>
      <c r="K16" s="53"/>
      <c r="L16" s="283"/>
      <c r="M16" s="305">
        <v>3</v>
      </c>
      <c r="N16" s="285">
        <f t="shared" si="1"/>
        <v>2</v>
      </c>
      <c r="O16" s="286">
        <f t="shared" si="2"/>
        <v>6.9686411149825784E-3</v>
      </c>
      <c r="P16" s="287">
        <f t="shared" si="0"/>
        <v>-1</v>
      </c>
      <c r="Q16" s="58"/>
      <c r="R16" s="73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</row>
    <row r="17" spans="1:92" s="56" customFormat="1" ht="14.25" customHeight="1" x14ac:dyDescent="0.25">
      <c r="A17" s="73"/>
      <c r="B17" s="317" t="s">
        <v>29</v>
      </c>
      <c r="C17" s="53">
        <v>4</v>
      </c>
      <c r="D17" s="283">
        <f>C17/$C$32</f>
        <v>4.8192771084337352E-2</v>
      </c>
      <c r="E17" s="53">
        <v>1</v>
      </c>
      <c r="F17" s="283">
        <f t="shared" si="3"/>
        <v>1.2048192771084338E-2</v>
      </c>
      <c r="G17" s="53"/>
      <c r="H17" s="283"/>
      <c r="I17" s="53">
        <v>3</v>
      </c>
      <c r="J17" s="283">
        <f>I17/$I$32</f>
        <v>3.9473684210526314E-2</v>
      </c>
      <c r="K17" s="53">
        <v>1</v>
      </c>
      <c r="L17" s="283">
        <f>K17/$K$32</f>
        <v>2.5000000000000001E-2</v>
      </c>
      <c r="M17" s="305">
        <v>8</v>
      </c>
      <c r="N17" s="285">
        <f t="shared" si="1"/>
        <v>9</v>
      </c>
      <c r="O17" s="286">
        <f t="shared" si="2"/>
        <v>3.1358885017421602E-2</v>
      </c>
      <c r="P17" s="287">
        <f t="shared" si="0"/>
        <v>1</v>
      </c>
      <c r="Q17" s="58"/>
      <c r="R17" s="73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</row>
    <row r="18" spans="1:92" s="56" customFormat="1" ht="14.25" customHeight="1" x14ac:dyDescent="0.25">
      <c r="A18" s="73"/>
      <c r="B18" s="317" t="s">
        <v>90</v>
      </c>
      <c r="C18" s="53"/>
      <c r="D18" s="283"/>
      <c r="E18" s="53">
        <v>2</v>
      </c>
      <c r="F18" s="283">
        <f t="shared" si="3"/>
        <v>2.4096385542168676E-2</v>
      </c>
      <c r="G18" s="53"/>
      <c r="H18" s="283"/>
      <c r="I18" s="53"/>
      <c r="J18" s="283"/>
      <c r="K18" s="53"/>
      <c r="L18" s="283"/>
      <c r="M18" s="305">
        <v>2</v>
      </c>
      <c r="N18" s="285">
        <f t="shared" si="1"/>
        <v>2</v>
      </c>
      <c r="O18" s="286">
        <f t="shared" si="2"/>
        <v>6.9686411149825784E-3</v>
      </c>
      <c r="P18" s="287">
        <f t="shared" si="0"/>
        <v>0</v>
      </c>
      <c r="Q18" s="58"/>
      <c r="R18" s="73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</row>
    <row r="19" spans="1:92" s="56" customFormat="1" ht="14.25" customHeight="1" x14ac:dyDescent="0.25">
      <c r="A19" s="73"/>
      <c r="B19" s="317" t="s">
        <v>84</v>
      </c>
      <c r="C19" s="53"/>
      <c r="D19" s="283"/>
      <c r="E19" s="53">
        <v>1</v>
      </c>
      <c r="F19" s="283">
        <f t="shared" si="3"/>
        <v>1.2048192771084338E-2</v>
      </c>
      <c r="G19" s="53">
        <v>1</v>
      </c>
      <c r="H19" s="283">
        <f t="shared" ref="H19" si="5">G19/$G$32</f>
        <v>0.25</v>
      </c>
      <c r="I19" s="53"/>
      <c r="J19" s="283"/>
      <c r="K19" s="53">
        <v>1</v>
      </c>
      <c r="L19" s="283">
        <f t="shared" ref="L19" si="6">K19/$K$32</f>
        <v>2.5000000000000001E-2</v>
      </c>
      <c r="M19" s="305">
        <v>2</v>
      </c>
      <c r="N19" s="285">
        <f t="shared" si="1"/>
        <v>3</v>
      </c>
      <c r="O19" s="286">
        <f t="shared" si="2"/>
        <v>1.0452961672473868E-2</v>
      </c>
      <c r="P19" s="287">
        <f t="shared" si="0"/>
        <v>1</v>
      </c>
      <c r="Q19" s="58"/>
      <c r="R19" s="73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</row>
    <row r="20" spans="1:92" x14ac:dyDescent="0.25">
      <c r="A20" s="73"/>
      <c r="B20" s="317" t="s">
        <v>113</v>
      </c>
      <c r="C20" s="53"/>
      <c r="D20" s="283"/>
      <c r="E20" s="53"/>
      <c r="F20" s="283"/>
      <c r="G20" s="53"/>
      <c r="H20" s="283"/>
      <c r="I20" s="53"/>
      <c r="J20" s="283"/>
      <c r="K20" s="53">
        <v>1</v>
      </c>
      <c r="L20" s="283">
        <f>K20/$K$32</f>
        <v>2.5000000000000001E-2</v>
      </c>
      <c r="M20" s="305">
        <v>1</v>
      </c>
      <c r="N20" s="285">
        <f t="shared" si="1"/>
        <v>1</v>
      </c>
      <c r="O20" s="286">
        <f t="shared" si="2"/>
        <v>3.4843205574912892E-3</v>
      </c>
      <c r="P20" s="287">
        <f t="shared" si="0"/>
        <v>0</v>
      </c>
      <c r="R20" s="73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</row>
    <row r="21" spans="1:92" x14ac:dyDescent="0.25">
      <c r="A21" s="73"/>
      <c r="B21" s="317" t="s">
        <v>30</v>
      </c>
      <c r="C21" s="53">
        <v>3</v>
      </c>
      <c r="D21" s="283">
        <f>C21/$C$32</f>
        <v>3.614457831325301E-2</v>
      </c>
      <c r="E21" s="53">
        <v>14</v>
      </c>
      <c r="F21" s="283">
        <f>E21/$E$32</f>
        <v>0.16867469879518071</v>
      </c>
      <c r="G21" s="53">
        <v>2</v>
      </c>
      <c r="H21" s="283">
        <f>G21/$G$32</f>
        <v>0.5</v>
      </c>
      <c r="I21" s="53">
        <v>5</v>
      </c>
      <c r="J21" s="283">
        <f>I21/$I$32</f>
        <v>6.5789473684210523E-2</v>
      </c>
      <c r="K21" s="53">
        <v>11</v>
      </c>
      <c r="L21" s="283">
        <f>K21/$K$32</f>
        <v>0.27500000000000002</v>
      </c>
      <c r="M21" s="305">
        <v>38</v>
      </c>
      <c r="N21" s="285">
        <f t="shared" si="1"/>
        <v>35</v>
      </c>
      <c r="O21" s="286">
        <f t="shared" si="2"/>
        <v>0.12195121951219512</v>
      </c>
      <c r="P21" s="287">
        <f t="shared" si="0"/>
        <v>-3</v>
      </c>
      <c r="R21" s="73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</row>
    <row r="22" spans="1:92" x14ac:dyDescent="0.25">
      <c r="A22" s="73"/>
      <c r="B22" s="317" t="s">
        <v>118</v>
      </c>
      <c r="C22" s="53">
        <v>1</v>
      </c>
      <c r="D22" s="283">
        <f>C22/$C$32</f>
        <v>1.2048192771084338E-2</v>
      </c>
      <c r="E22" s="53"/>
      <c r="F22" s="283"/>
      <c r="G22" s="53"/>
      <c r="H22" s="283"/>
      <c r="I22" s="53"/>
      <c r="J22" s="283"/>
      <c r="K22" s="53"/>
      <c r="L22" s="283"/>
      <c r="M22" s="305">
        <v>1</v>
      </c>
      <c r="N22" s="285">
        <f t="shared" si="1"/>
        <v>1</v>
      </c>
      <c r="O22" s="286">
        <f t="shared" si="2"/>
        <v>3.4843205574912892E-3</v>
      </c>
      <c r="P22" s="287">
        <f t="shared" si="0"/>
        <v>0</v>
      </c>
      <c r="R22" s="73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</row>
    <row r="23" spans="1:92" x14ac:dyDescent="0.25">
      <c r="A23" s="73"/>
      <c r="B23" s="317" t="s">
        <v>119</v>
      </c>
      <c r="C23" s="53"/>
      <c r="D23" s="283"/>
      <c r="E23" s="53"/>
      <c r="F23" s="283"/>
      <c r="G23" s="53">
        <v>1</v>
      </c>
      <c r="H23" s="283">
        <f t="shared" ref="H23" si="7">G23/$G$32</f>
        <v>0.25</v>
      </c>
      <c r="I23" s="53"/>
      <c r="J23" s="283"/>
      <c r="K23" s="53"/>
      <c r="L23" s="283"/>
      <c r="M23" s="305">
        <v>1</v>
      </c>
      <c r="N23" s="285">
        <f t="shared" si="1"/>
        <v>1</v>
      </c>
      <c r="O23" s="286">
        <f t="shared" si="2"/>
        <v>3.4843205574912892E-3</v>
      </c>
      <c r="P23" s="287">
        <f t="shared" si="0"/>
        <v>0</v>
      </c>
      <c r="R23" s="73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</row>
    <row r="24" spans="1:92" x14ac:dyDescent="0.25">
      <c r="A24" s="73"/>
      <c r="B24" s="317" t="s">
        <v>31</v>
      </c>
      <c r="C24" s="53"/>
      <c r="D24" s="283"/>
      <c r="E24" s="53">
        <v>1</v>
      </c>
      <c r="F24" s="283">
        <f t="shared" ref="F24:F29" si="8">E24/$E$32</f>
        <v>1.2048192771084338E-2</v>
      </c>
      <c r="G24" s="53"/>
      <c r="H24" s="283"/>
      <c r="I24" s="53"/>
      <c r="J24" s="283"/>
      <c r="K24" s="53"/>
      <c r="L24" s="283"/>
      <c r="M24" s="305">
        <v>2</v>
      </c>
      <c r="N24" s="285">
        <f t="shared" si="1"/>
        <v>1</v>
      </c>
      <c r="O24" s="286">
        <f t="shared" si="2"/>
        <v>3.4843205574912892E-3</v>
      </c>
      <c r="P24" s="287">
        <f t="shared" si="0"/>
        <v>-1</v>
      </c>
      <c r="R24" s="73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</row>
    <row r="25" spans="1:92" x14ac:dyDescent="0.25">
      <c r="A25" s="73"/>
      <c r="B25" s="317" t="s">
        <v>32</v>
      </c>
      <c r="C25" s="53"/>
      <c r="D25" s="283"/>
      <c r="E25" s="53">
        <v>3</v>
      </c>
      <c r="F25" s="283">
        <f t="shared" si="8"/>
        <v>3.614457831325301E-2</v>
      </c>
      <c r="G25" s="53"/>
      <c r="H25" s="283"/>
      <c r="I25" s="53">
        <v>5</v>
      </c>
      <c r="J25" s="283">
        <f>I25/$I$32</f>
        <v>6.5789473684210523E-2</v>
      </c>
      <c r="K25" s="53"/>
      <c r="L25" s="283"/>
      <c r="M25" s="305">
        <v>5</v>
      </c>
      <c r="N25" s="285">
        <f t="shared" si="1"/>
        <v>8</v>
      </c>
      <c r="O25" s="286">
        <f t="shared" si="2"/>
        <v>2.7874564459930314E-2</v>
      </c>
      <c r="P25" s="287">
        <f t="shared" si="0"/>
        <v>3</v>
      </c>
      <c r="R25" s="73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</row>
    <row r="26" spans="1:92" x14ac:dyDescent="0.25">
      <c r="A26" s="73"/>
      <c r="B26" s="317" t="s">
        <v>33</v>
      </c>
      <c r="C26" s="53">
        <v>10</v>
      </c>
      <c r="D26" s="283">
        <f>C26/$C$32</f>
        <v>0.12048192771084337</v>
      </c>
      <c r="E26" s="53">
        <v>18</v>
      </c>
      <c r="F26" s="283">
        <f t="shared" si="8"/>
        <v>0.21686746987951808</v>
      </c>
      <c r="G26" s="53"/>
      <c r="H26" s="283"/>
      <c r="I26" s="53">
        <v>11</v>
      </c>
      <c r="J26" s="283">
        <f>I26/$I$32</f>
        <v>0.14473684210526316</v>
      </c>
      <c r="K26" s="53">
        <v>3</v>
      </c>
      <c r="L26" s="283">
        <f>K26/$K$32</f>
        <v>7.4999999999999997E-2</v>
      </c>
      <c r="M26" s="305">
        <v>37</v>
      </c>
      <c r="N26" s="285">
        <f t="shared" si="1"/>
        <v>42</v>
      </c>
      <c r="O26" s="286">
        <f t="shared" si="2"/>
        <v>0.14634146341463414</v>
      </c>
      <c r="P26" s="287">
        <f t="shared" si="0"/>
        <v>5</v>
      </c>
      <c r="R26" s="73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</row>
    <row r="27" spans="1:92" x14ac:dyDescent="0.25">
      <c r="A27" s="73"/>
      <c r="B27" s="317" t="s">
        <v>79</v>
      </c>
      <c r="C27" s="53"/>
      <c r="D27" s="283"/>
      <c r="E27" s="53">
        <v>2</v>
      </c>
      <c r="F27" s="283">
        <f t="shared" si="8"/>
        <v>2.4096385542168676E-2</v>
      </c>
      <c r="G27" s="53"/>
      <c r="H27" s="283"/>
      <c r="I27" s="53"/>
      <c r="J27" s="283"/>
      <c r="K27" s="53"/>
      <c r="L27" s="283"/>
      <c r="M27" s="305">
        <v>2</v>
      </c>
      <c r="N27" s="285">
        <f t="shared" si="1"/>
        <v>2</v>
      </c>
      <c r="O27" s="286">
        <f t="shared" si="2"/>
        <v>6.9686411149825784E-3</v>
      </c>
      <c r="P27" s="287">
        <f t="shared" si="0"/>
        <v>0</v>
      </c>
      <c r="R27" s="73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</row>
    <row r="28" spans="1:92" x14ac:dyDescent="0.25">
      <c r="A28" s="73"/>
      <c r="B28" s="317" t="s">
        <v>106</v>
      </c>
      <c r="C28" s="53">
        <v>1</v>
      </c>
      <c r="D28" s="283">
        <f>C28/$C$32</f>
        <v>1.2048192771084338E-2</v>
      </c>
      <c r="E28" s="53">
        <v>1</v>
      </c>
      <c r="F28" s="283">
        <f t="shared" si="8"/>
        <v>1.2048192771084338E-2</v>
      </c>
      <c r="G28" s="53"/>
      <c r="H28" s="283"/>
      <c r="I28" s="53">
        <v>1</v>
      </c>
      <c r="J28" s="283">
        <f t="shared" ref="J28" si="9">I28/$I$32</f>
        <v>1.3157894736842105E-2</v>
      </c>
      <c r="K28" s="53"/>
      <c r="L28" s="283"/>
      <c r="M28" s="305">
        <v>2</v>
      </c>
      <c r="N28" s="285">
        <f t="shared" si="1"/>
        <v>3</v>
      </c>
      <c r="O28" s="286">
        <f t="shared" si="2"/>
        <v>1.0452961672473868E-2</v>
      </c>
      <c r="P28" s="287">
        <f t="shared" si="0"/>
        <v>1</v>
      </c>
      <c r="R28" s="73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</row>
    <row r="29" spans="1:92" x14ac:dyDescent="0.25">
      <c r="A29" s="73"/>
      <c r="B29" s="73" t="s">
        <v>132</v>
      </c>
      <c r="C29" s="53"/>
      <c r="D29" s="283"/>
      <c r="E29" s="53">
        <v>1</v>
      </c>
      <c r="F29" s="283">
        <f t="shared" si="8"/>
        <v>1.2048192771084338E-2</v>
      </c>
      <c r="G29" s="53"/>
      <c r="H29" s="283"/>
      <c r="I29" s="53"/>
      <c r="J29" s="283"/>
      <c r="K29" s="53"/>
      <c r="L29" s="283"/>
      <c r="M29" s="305"/>
      <c r="N29" s="285">
        <f t="shared" si="1"/>
        <v>1</v>
      </c>
      <c r="O29" s="286">
        <f t="shared" si="2"/>
        <v>3.4843205574912892E-3</v>
      </c>
      <c r="P29" s="287">
        <f t="shared" si="0"/>
        <v>1</v>
      </c>
      <c r="R29" s="73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</row>
    <row r="30" spans="1:92" x14ac:dyDescent="0.25">
      <c r="A30" s="73"/>
      <c r="B30" s="317" t="s">
        <v>88</v>
      </c>
      <c r="C30" s="53">
        <v>1</v>
      </c>
      <c r="D30" s="283">
        <f>C30/$C$32</f>
        <v>1.2048192771084338E-2</v>
      </c>
      <c r="E30" s="53"/>
      <c r="F30" s="283"/>
      <c r="G30" s="53"/>
      <c r="H30" s="283"/>
      <c r="I30" s="53"/>
      <c r="J30" s="283"/>
      <c r="K30" s="53">
        <v>1</v>
      </c>
      <c r="L30" s="283">
        <f t="shared" ref="L30" si="10">K30/$K$32</f>
        <v>2.5000000000000001E-2</v>
      </c>
      <c r="M30" s="306">
        <v>3</v>
      </c>
      <c r="N30" s="285">
        <f t="shared" si="1"/>
        <v>2</v>
      </c>
      <c r="O30" s="286">
        <f t="shared" si="2"/>
        <v>6.9686411149825784E-3</v>
      </c>
      <c r="P30" s="287">
        <f t="shared" si="0"/>
        <v>-1</v>
      </c>
      <c r="R30" s="73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</row>
    <row r="31" spans="1:92" x14ac:dyDescent="0.25">
      <c r="A31" s="73"/>
      <c r="B31" s="317" t="s">
        <v>120</v>
      </c>
      <c r="C31" s="53">
        <v>1</v>
      </c>
      <c r="D31" s="283">
        <f>C31/$C$32</f>
        <v>1.2048192771084338E-2</v>
      </c>
      <c r="E31" s="53"/>
      <c r="F31" s="283"/>
      <c r="G31" s="53"/>
      <c r="H31" s="283"/>
      <c r="I31" s="53"/>
      <c r="J31" s="283"/>
      <c r="K31" s="53"/>
      <c r="L31" s="283"/>
      <c r="M31" s="284">
        <v>1</v>
      </c>
      <c r="N31" s="285">
        <f t="shared" si="1"/>
        <v>1</v>
      </c>
      <c r="O31" s="286">
        <f t="shared" si="2"/>
        <v>3.4843205574912892E-3</v>
      </c>
      <c r="P31" s="287">
        <f t="shared" si="0"/>
        <v>0</v>
      </c>
      <c r="R31" s="73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</row>
    <row r="32" spans="1:92" ht="15.75" thickBot="1" x14ac:dyDescent="0.3">
      <c r="A32" s="73"/>
      <c r="B32" s="298" t="s">
        <v>16</v>
      </c>
      <c r="C32" s="299">
        <f>SUM(C6:C31)</f>
        <v>83</v>
      </c>
      <c r="D32" s="300">
        <f>C32/$C$32</f>
        <v>1</v>
      </c>
      <c r="E32" s="299">
        <f>SUM(E6:E31)</f>
        <v>83</v>
      </c>
      <c r="F32" s="300">
        <f>E32/$E$32</f>
        <v>1</v>
      </c>
      <c r="G32" s="299">
        <f>SUM(G6:G31)</f>
        <v>4</v>
      </c>
      <c r="H32" s="300">
        <f>G32/$G$32</f>
        <v>1</v>
      </c>
      <c r="I32" s="299">
        <f>SUM(I6:I31)</f>
        <v>76</v>
      </c>
      <c r="J32" s="300">
        <f>I32/$I$32</f>
        <v>1</v>
      </c>
      <c r="K32" s="299">
        <f>SUM(K6:K31)</f>
        <v>40</v>
      </c>
      <c r="L32" s="300">
        <f>K32/$K$32</f>
        <v>1</v>
      </c>
      <c r="M32" s="299">
        <f>SUM(M5:M31)</f>
        <v>272</v>
      </c>
      <c r="N32" s="299">
        <f>SUM(N5:N31)</f>
        <v>287</v>
      </c>
      <c r="O32" s="300">
        <f>N32/$N$32</f>
        <v>1</v>
      </c>
      <c r="P32" s="301">
        <f t="shared" si="0"/>
        <v>15</v>
      </c>
      <c r="R32" s="73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</row>
    <row r="33" spans="1:66" x14ac:dyDescent="0.25">
      <c r="A33" s="73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295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</row>
    <row r="34" spans="1:66" s="58" customFormat="1" x14ac:dyDescent="0.25"/>
    <row r="35" spans="1:66" s="58" customFormat="1" x14ac:dyDescent="0.25"/>
    <row r="36" spans="1:66" s="58" customFormat="1" x14ac:dyDescent="0.25"/>
    <row r="37" spans="1:66" s="58" customFormat="1" x14ac:dyDescent="0.25"/>
    <row r="38" spans="1:66" s="58" customFormat="1" x14ac:dyDescent="0.25"/>
    <row r="39" spans="1:66" s="58" customFormat="1" x14ac:dyDescent="0.25"/>
    <row r="40" spans="1:66" s="58" customFormat="1" x14ac:dyDescent="0.25"/>
    <row r="41" spans="1:66" s="58" customFormat="1" x14ac:dyDescent="0.25"/>
    <row r="42" spans="1:66" s="58" customFormat="1" x14ac:dyDescent="0.25"/>
    <row r="43" spans="1:66" s="58" customFormat="1" x14ac:dyDescent="0.25"/>
    <row r="44" spans="1:66" s="58" customFormat="1" x14ac:dyDescent="0.25"/>
    <row r="45" spans="1:66" s="58" customFormat="1" x14ac:dyDescent="0.25"/>
    <row r="46" spans="1:66" s="58" customFormat="1" x14ac:dyDescent="0.25"/>
    <row r="47" spans="1:66" s="58" customFormat="1" x14ac:dyDescent="0.25"/>
    <row r="48" spans="1:66" s="58" customFormat="1" x14ac:dyDescent="0.25"/>
    <row r="49" s="58" customFormat="1" x14ac:dyDescent="0.25"/>
    <row r="50" s="58" customFormat="1" x14ac:dyDescent="0.25"/>
    <row r="51" s="58" customFormat="1" x14ac:dyDescent="0.25"/>
    <row r="52" s="58" customFormat="1" x14ac:dyDescent="0.25"/>
    <row r="53" s="58" customFormat="1" x14ac:dyDescent="0.25"/>
    <row r="54" s="58" customFormat="1" x14ac:dyDescent="0.25"/>
    <row r="55" s="58" customFormat="1" x14ac:dyDescent="0.25"/>
    <row r="56" s="58" customFormat="1" x14ac:dyDescent="0.25"/>
    <row r="57" s="58" customFormat="1" x14ac:dyDescent="0.25"/>
    <row r="58" s="58" customFormat="1" x14ac:dyDescent="0.25"/>
    <row r="59" s="58" customFormat="1" x14ac:dyDescent="0.25"/>
    <row r="60" s="58" customFormat="1" x14ac:dyDescent="0.25"/>
    <row r="61" s="58" customFormat="1" x14ac:dyDescent="0.25"/>
    <row r="62" s="58" customFormat="1" x14ac:dyDescent="0.25"/>
    <row r="63" s="58" customFormat="1" x14ac:dyDescent="0.25"/>
    <row r="64" s="58" customFormat="1" x14ac:dyDescent="0.25"/>
    <row r="65" s="58" customFormat="1" x14ac:dyDescent="0.25"/>
    <row r="66" s="58" customFormat="1" x14ac:dyDescent="0.25"/>
    <row r="67" s="58" customFormat="1" x14ac:dyDescent="0.25"/>
    <row r="68" s="58" customFormat="1" x14ac:dyDescent="0.25"/>
    <row r="69" s="58" customFormat="1" x14ac:dyDescent="0.25"/>
    <row r="70" s="58" customFormat="1" x14ac:dyDescent="0.25"/>
    <row r="71" s="58" customFormat="1" x14ac:dyDescent="0.25"/>
    <row r="72" s="58" customFormat="1" x14ac:dyDescent="0.25"/>
    <row r="73" s="58" customFormat="1" x14ac:dyDescent="0.25"/>
    <row r="74" s="58" customFormat="1" x14ac:dyDescent="0.25"/>
    <row r="75" s="58" customFormat="1" x14ac:dyDescent="0.25"/>
    <row r="76" s="58" customFormat="1" x14ac:dyDescent="0.25"/>
    <row r="77" s="58" customFormat="1" x14ac:dyDescent="0.25"/>
    <row r="78" s="58" customFormat="1" x14ac:dyDescent="0.25"/>
    <row r="79" s="58" customFormat="1" x14ac:dyDescent="0.25"/>
    <row r="80" s="58" customFormat="1" x14ac:dyDescent="0.25"/>
    <row r="81" s="58" customFormat="1" x14ac:dyDescent="0.25"/>
    <row r="82" s="58" customFormat="1" x14ac:dyDescent="0.25"/>
    <row r="83" s="58" customFormat="1" x14ac:dyDescent="0.25"/>
    <row r="84" s="58" customFormat="1" x14ac:dyDescent="0.25"/>
    <row r="85" s="58" customFormat="1" x14ac:dyDescent="0.25"/>
    <row r="86" s="58" customFormat="1" x14ac:dyDescent="0.25"/>
    <row r="87" s="58" customFormat="1" x14ac:dyDescent="0.25"/>
    <row r="88" s="58" customFormat="1" x14ac:dyDescent="0.25"/>
    <row r="89" s="58" customFormat="1" x14ac:dyDescent="0.25"/>
    <row r="90" s="58" customFormat="1" x14ac:dyDescent="0.25"/>
    <row r="91" s="58" customFormat="1" x14ac:dyDescent="0.25"/>
    <row r="92" s="58" customFormat="1" x14ac:dyDescent="0.25"/>
    <row r="93" s="58" customFormat="1" x14ac:dyDescent="0.25"/>
    <row r="94" s="58" customFormat="1" x14ac:dyDescent="0.25"/>
    <row r="95" s="58" customFormat="1" x14ac:dyDescent="0.25"/>
    <row r="96" s="58" customFormat="1" x14ac:dyDescent="0.25"/>
    <row r="97" s="58" customFormat="1" x14ac:dyDescent="0.25"/>
    <row r="98" s="58" customFormat="1" x14ac:dyDescent="0.25"/>
    <row r="99" s="58" customFormat="1" x14ac:dyDescent="0.25"/>
    <row r="100" s="58" customFormat="1" x14ac:dyDescent="0.25"/>
    <row r="101" s="58" customFormat="1" x14ac:dyDescent="0.25"/>
    <row r="102" s="58" customFormat="1" x14ac:dyDescent="0.25"/>
    <row r="103" s="58" customFormat="1" x14ac:dyDescent="0.25"/>
    <row r="104" s="58" customFormat="1" x14ac:dyDescent="0.25"/>
    <row r="105" s="58" customFormat="1" x14ac:dyDescent="0.25"/>
    <row r="106" s="58" customFormat="1" x14ac:dyDescent="0.25"/>
    <row r="107" s="58" customFormat="1" x14ac:dyDescent="0.25"/>
    <row r="108" s="58" customFormat="1" x14ac:dyDescent="0.25"/>
    <row r="109" s="58" customFormat="1" x14ac:dyDescent="0.25"/>
    <row r="110" s="58" customFormat="1" x14ac:dyDescent="0.25"/>
    <row r="111" s="58" customFormat="1" x14ac:dyDescent="0.25"/>
    <row r="112" s="58" customFormat="1" x14ac:dyDescent="0.25"/>
    <row r="113" s="58" customFormat="1" x14ac:dyDescent="0.25"/>
    <row r="114" s="58" customFormat="1" x14ac:dyDescent="0.25"/>
    <row r="115" s="58" customFormat="1" x14ac:dyDescent="0.25"/>
    <row r="116" s="58" customFormat="1" x14ac:dyDescent="0.25"/>
    <row r="117" s="58" customFormat="1" x14ac:dyDescent="0.25"/>
    <row r="118" s="58" customFormat="1" x14ac:dyDescent="0.25"/>
    <row r="119" s="58" customFormat="1" x14ac:dyDescent="0.25"/>
    <row r="120" s="58" customFormat="1" x14ac:dyDescent="0.25"/>
    <row r="121" s="58" customFormat="1" x14ac:dyDescent="0.25"/>
    <row r="122" s="58" customFormat="1" x14ac:dyDescent="0.25"/>
    <row r="123" s="58" customFormat="1" x14ac:dyDescent="0.25"/>
    <row r="124" s="58" customFormat="1" x14ac:dyDescent="0.25"/>
    <row r="125" s="58" customFormat="1" x14ac:dyDescent="0.25"/>
    <row r="126" s="58" customFormat="1" x14ac:dyDescent="0.25"/>
    <row r="127" s="58" customFormat="1" x14ac:dyDescent="0.25"/>
    <row r="128" s="58" customFormat="1" x14ac:dyDescent="0.25"/>
    <row r="129" s="58" customFormat="1" x14ac:dyDescent="0.25"/>
    <row r="130" s="58" customFormat="1" x14ac:dyDescent="0.25"/>
    <row r="131" s="58" customFormat="1" x14ac:dyDescent="0.25"/>
    <row r="132" s="58" customFormat="1" x14ac:dyDescent="0.25"/>
    <row r="133" s="58" customFormat="1" x14ac:dyDescent="0.25"/>
    <row r="134" s="58" customFormat="1" x14ac:dyDescent="0.25"/>
    <row r="135" s="58" customFormat="1" x14ac:dyDescent="0.25"/>
    <row r="136" s="58" customFormat="1" x14ac:dyDescent="0.25"/>
    <row r="137" s="58" customFormat="1" x14ac:dyDescent="0.25"/>
    <row r="138" s="58" customFormat="1" x14ac:dyDescent="0.25"/>
    <row r="139" s="58" customFormat="1" x14ac:dyDescent="0.25"/>
    <row r="140" s="58" customFormat="1" x14ac:dyDescent="0.25"/>
    <row r="141" s="58" customFormat="1" x14ac:dyDescent="0.25"/>
    <row r="142" s="58" customFormat="1" x14ac:dyDescent="0.25"/>
    <row r="143" s="58" customFormat="1" x14ac:dyDescent="0.25"/>
    <row r="144" s="58" customFormat="1" x14ac:dyDescent="0.25"/>
    <row r="145" s="58" customFormat="1" x14ac:dyDescent="0.25"/>
    <row r="146" s="58" customFormat="1" x14ac:dyDescent="0.25"/>
    <row r="147" s="58" customFormat="1" x14ac:dyDescent="0.25"/>
    <row r="148" s="58" customFormat="1" x14ac:dyDescent="0.25"/>
    <row r="149" s="58" customFormat="1" x14ac:dyDescent="0.25"/>
    <row r="150" s="58" customFormat="1" x14ac:dyDescent="0.25"/>
    <row r="151" s="58" customFormat="1" x14ac:dyDescent="0.25"/>
    <row r="152" s="58" customFormat="1" x14ac:dyDescent="0.25"/>
    <row r="153" s="58" customFormat="1" x14ac:dyDescent="0.25"/>
    <row r="154" s="58" customFormat="1" x14ac:dyDescent="0.25"/>
    <row r="155" s="58" customFormat="1" x14ac:dyDescent="0.25"/>
    <row r="156" s="58" customFormat="1" x14ac:dyDescent="0.25"/>
    <row r="157" s="58" customFormat="1" x14ac:dyDescent="0.25"/>
    <row r="158" s="58" customFormat="1" x14ac:dyDescent="0.25"/>
    <row r="159" s="58" customFormat="1" x14ac:dyDescent="0.25"/>
    <row r="160" s="58" customFormat="1" x14ac:dyDescent="0.25"/>
    <row r="161" s="58" customFormat="1" x14ac:dyDescent="0.25"/>
    <row r="162" s="58" customFormat="1" x14ac:dyDescent="0.25"/>
    <row r="163" s="58" customFormat="1" x14ac:dyDescent="0.25"/>
    <row r="164" s="58" customFormat="1" x14ac:dyDescent="0.25"/>
    <row r="165" s="58" customFormat="1" x14ac:dyDescent="0.25"/>
    <row r="166" s="58" customFormat="1" x14ac:dyDescent="0.25"/>
    <row r="167" s="58" customFormat="1" x14ac:dyDescent="0.25"/>
    <row r="168" s="58" customFormat="1" x14ac:dyDescent="0.25"/>
    <row r="169" s="58" customFormat="1" x14ac:dyDescent="0.25"/>
    <row r="170" s="58" customFormat="1" x14ac:dyDescent="0.25"/>
    <row r="171" s="58" customFormat="1" x14ac:dyDescent="0.25"/>
    <row r="172" s="58" customFormat="1" x14ac:dyDescent="0.25"/>
    <row r="173" s="58" customFormat="1" x14ac:dyDescent="0.25"/>
    <row r="174" s="58" customFormat="1" x14ac:dyDescent="0.25"/>
    <row r="175" s="58" customFormat="1" x14ac:dyDescent="0.25"/>
    <row r="176" s="58" customFormat="1" x14ac:dyDescent="0.25"/>
    <row r="177" s="58" customFormat="1" x14ac:dyDescent="0.25"/>
    <row r="178" s="58" customFormat="1" x14ac:dyDescent="0.25"/>
    <row r="179" s="58" customFormat="1" x14ac:dyDescent="0.25"/>
    <row r="180" s="58" customFormat="1" x14ac:dyDescent="0.25"/>
    <row r="181" s="58" customFormat="1" x14ac:dyDescent="0.25"/>
    <row r="182" s="58" customFormat="1" x14ac:dyDescent="0.25"/>
    <row r="183" s="58" customFormat="1" x14ac:dyDescent="0.25"/>
    <row r="184" s="58" customFormat="1" x14ac:dyDescent="0.25"/>
    <row r="185" s="58" customFormat="1" x14ac:dyDescent="0.25"/>
    <row r="186" s="58" customFormat="1" x14ac:dyDescent="0.25"/>
    <row r="187" s="58" customFormat="1" x14ac:dyDescent="0.25"/>
    <row r="188" s="58" customFormat="1" x14ac:dyDescent="0.25"/>
    <row r="189" s="58" customFormat="1" x14ac:dyDescent="0.25"/>
    <row r="190" s="58" customFormat="1" x14ac:dyDescent="0.25"/>
    <row r="191" s="58" customFormat="1" x14ac:dyDescent="0.25"/>
    <row r="192" s="58" customFormat="1" x14ac:dyDescent="0.25"/>
    <row r="193" s="58" customFormat="1" x14ac:dyDescent="0.25"/>
    <row r="194" s="58" customFormat="1" x14ac:dyDescent="0.25"/>
    <row r="195" s="58" customFormat="1" x14ac:dyDescent="0.25"/>
    <row r="196" s="58" customFormat="1" x14ac:dyDescent="0.25"/>
    <row r="197" s="58" customFormat="1" x14ac:dyDescent="0.25"/>
    <row r="198" s="58" customFormat="1" x14ac:dyDescent="0.25"/>
    <row r="199" s="58" customFormat="1" x14ac:dyDescent="0.25"/>
    <row r="200" s="58" customFormat="1" x14ac:dyDescent="0.25"/>
    <row r="201" s="58" customFormat="1" x14ac:dyDescent="0.25"/>
    <row r="202" s="58" customFormat="1" x14ac:dyDescent="0.25"/>
    <row r="203" s="58" customFormat="1" x14ac:dyDescent="0.25"/>
    <row r="204" s="58" customFormat="1" x14ac:dyDescent="0.25"/>
    <row r="205" s="58" customFormat="1" x14ac:dyDescent="0.25"/>
    <row r="206" s="58" customFormat="1" x14ac:dyDescent="0.25"/>
    <row r="207" s="58" customFormat="1" x14ac:dyDescent="0.25"/>
    <row r="208" s="58" customFormat="1" x14ac:dyDescent="0.25"/>
    <row r="209" s="58" customFormat="1" x14ac:dyDescent="0.25"/>
    <row r="210" s="58" customFormat="1" x14ac:dyDescent="0.25"/>
    <row r="211" s="58" customFormat="1" x14ac:dyDescent="0.25"/>
    <row r="212" s="58" customFormat="1" x14ac:dyDescent="0.25"/>
    <row r="213" s="58" customFormat="1" x14ac:dyDescent="0.25"/>
    <row r="214" s="58" customFormat="1" x14ac:dyDescent="0.25"/>
    <row r="215" s="58" customFormat="1" x14ac:dyDescent="0.25"/>
    <row r="216" s="58" customFormat="1" x14ac:dyDescent="0.25"/>
    <row r="217" s="58" customFormat="1" x14ac:dyDescent="0.25"/>
    <row r="218" s="58" customFormat="1" x14ac:dyDescent="0.25"/>
    <row r="219" s="58" customFormat="1" x14ac:dyDescent="0.25"/>
    <row r="220" s="58" customFormat="1" x14ac:dyDescent="0.25"/>
    <row r="221" s="58" customFormat="1" x14ac:dyDescent="0.25"/>
    <row r="222" s="58" customFormat="1" x14ac:dyDescent="0.25"/>
    <row r="223" s="58" customFormat="1" x14ac:dyDescent="0.25"/>
    <row r="224" s="58" customFormat="1" x14ac:dyDescent="0.25"/>
    <row r="225" s="58" customFormat="1" x14ac:dyDescent="0.25"/>
    <row r="226" s="58" customFormat="1" x14ac:dyDescent="0.25"/>
    <row r="227" s="58" customFormat="1" x14ac:dyDescent="0.25"/>
    <row r="228" s="58" customFormat="1" x14ac:dyDescent="0.25"/>
    <row r="229" s="58" customFormat="1" x14ac:dyDescent="0.25"/>
    <row r="230" s="58" customFormat="1" x14ac:dyDescent="0.25"/>
    <row r="231" s="58" customFormat="1" x14ac:dyDescent="0.25"/>
    <row r="232" s="58" customFormat="1" x14ac:dyDescent="0.25"/>
    <row r="233" s="58" customFormat="1" x14ac:dyDescent="0.25"/>
    <row r="234" s="58" customFormat="1" x14ac:dyDescent="0.25"/>
    <row r="235" s="58" customFormat="1" x14ac:dyDescent="0.25"/>
    <row r="236" s="58" customFormat="1" x14ac:dyDescent="0.25"/>
    <row r="237" s="58" customFormat="1" x14ac:dyDescent="0.25"/>
    <row r="238" s="58" customFormat="1" x14ac:dyDescent="0.25"/>
    <row r="239" s="58" customFormat="1" x14ac:dyDescent="0.25"/>
    <row r="240" s="58" customFormat="1" x14ac:dyDescent="0.25"/>
    <row r="241" s="58" customFormat="1" x14ac:dyDescent="0.25"/>
    <row r="242" s="58" customFormat="1" x14ac:dyDescent="0.25"/>
    <row r="243" s="58" customFormat="1" x14ac:dyDescent="0.25"/>
    <row r="244" s="58" customFormat="1" x14ac:dyDescent="0.25"/>
    <row r="245" s="58" customFormat="1" x14ac:dyDescent="0.25"/>
    <row r="246" s="58" customFormat="1" x14ac:dyDescent="0.25"/>
    <row r="247" s="58" customFormat="1" x14ac:dyDescent="0.25"/>
    <row r="248" s="58" customFormat="1" x14ac:dyDescent="0.25"/>
    <row r="249" s="58" customFormat="1" x14ac:dyDescent="0.25"/>
    <row r="250" s="58" customFormat="1" x14ac:dyDescent="0.25"/>
    <row r="251" s="58" customFormat="1" x14ac:dyDescent="0.25"/>
    <row r="252" s="58" customFormat="1" x14ac:dyDescent="0.25"/>
    <row r="253" s="58" customFormat="1" x14ac:dyDescent="0.25"/>
    <row r="254" s="58" customFormat="1" x14ac:dyDescent="0.25"/>
    <row r="255" s="58" customFormat="1" x14ac:dyDescent="0.25"/>
    <row r="256" s="58" customFormat="1" x14ac:dyDescent="0.25"/>
    <row r="257" s="58" customFormat="1" x14ac:dyDescent="0.25"/>
    <row r="258" s="58" customFormat="1" x14ac:dyDescent="0.25"/>
    <row r="259" s="58" customFormat="1" x14ac:dyDescent="0.25"/>
    <row r="260" s="58" customFormat="1" x14ac:dyDescent="0.25"/>
    <row r="261" s="58" customFormat="1" x14ac:dyDescent="0.25"/>
    <row r="262" s="58" customFormat="1" x14ac:dyDescent="0.25"/>
    <row r="263" s="58" customFormat="1" x14ac:dyDescent="0.25"/>
    <row r="264" s="58" customFormat="1" x14ac:dyDescent="0.25"/>
    <row r="265" s="58" customFormat="1" x14ac:dyDescent="0.25"/>
    <row r="266" s="58" customFormat="1" x14ac:dyDescent="0.25"/>
    <row r="267" s="58" customFormat="1" x14ac:dyDescent="0.25"/>
    <row r="268" s="58" customFormat="1" x14ac:dyDescent="0.25"/>
    <row r="269" s="58" customFormat="1" x14ac:dyDescent="0.25"/>
    <row r="270" s="58" customFormat="1" x14ac:dyDescent="0.25"/>
    <row r="271" s="58" customFormat="1" x14ac:dyDescent="0.25"/>
    <row r="272" s="58" customFormat="1" x14ac:dyDescent="0.25"/>
    <row r="273" s="58" customFormat="1" x14ac:dyDescent="0.25"/>
    <row r="274" s="58" customFormat="1" x14ac:dyDescent="0.25"/>
    <row r="275" s="58" customFormat="1" x14ac:dyDescent="0.25"/>
    <row r="276" s="58" customFormat="1" x14ac:dyDescent="0.25"/>
    <row r="277" s="58" customFormat="1" x14ac:dyDescent="0.25"/>
    <row r="278" s="58" customFormat="1" x14ac:dyDescent="0.25"/>
    <row r="279" s="58" customFormat="1" x14ac:dyDescent="0.25"/>
    <row r="280" s="58" customFormat="1" x14ac:dyDescent="0.25"/>
    <row r="281" s="58" customFormat="1" x14ac:dyDescent="0.25"/>
    <row r="282" s="58" customFormat="1" x14ac:dyDescent="0.25"/>
    <row r="283" s="58" customFormat="1" x14ac:dyDescent="0.25"/>
    <row r="284" s="58" customFormat="1" x14ac:dyDescent="0.25"/>
    <row r="285" s="58" customFormat="1" x14ac:dyDescent="0.25"/>
    <row r="286" s="58" customFormat="1" x14ac:dyDescent="0.25"/>
    <row r="287" s="58" customFormat="1" x14ac:dyDescent="0.25"/>
    <row r="288" s="58" customFormat="1" x14ac:dyDescent="0.25"/>
    <row r="289" s="58" customFormat="1" x14ac:dyDescent="0.25"/>
    <row r="290" s="58" customFormat="1" x14ac:dyDescent="0.25"/>
    <row r="291" s="58" customFormat="1" x14ac:dyDescent="0.25"/>
    <row r="292" s="58" customFormat="1" x14ac:dyDescent="0.25"/>
    <row r="293" s="58" customFormat="1" x14ac:dyDescent="0.25"/>
    <row r="294" s="58" customFormat="1" x14ac:dyDescent="0.25"/>
    <row r="295" s="58" customFormat="1" x14ac:dyDescent="0.25"/>
    <row r="296" s="58" customFormat="1" x14ac:dyDescent="0.25"/>
    <row r="297" s="58" customFormat="1" x14ac:dyDescent="0.25"/>
    <row r="298" s="58" customFormat="1" x14ac:dyDescent="0.25"/>
    <row r="299" s="58" customFormat="1" x14ac:dyDescent="0.25"/>
    <row r="300" s="58" customFormat="1" x14ac:dyDescent="0.25"/>
    <row r="301" s="58" customFormat="1" x14ac:dyDescent="0.25"/>
    <row r="302" s="58" customFormat="1" x14ac:dyDescent="0.25"/>
    <row r="303" s="58" customFormat="1" x14ac:dyDescent="0.25"/>
    <row r="304" s="58" customFormat="1" x14ac:dyDescent="0.25"/>
    <row r="305" s="58" customFormat="1" x14ac:dyDescent="0.25"/>
    <row r="306" s="58" customFormat="1" x14ac:dyDescent="0.25"/>
    <row r="307" s="58" customFormat="1" x14ac:dyDescent="0.25"/>
    <row r="308" s="58" customFormat="1" x14ac:dyDescent="0.25"/>
    <row r="309" s="58" customFormat="1" x14ac:dyDescent="0.25"/>
    <row r="310" s="58" customFormat="1" x14ac:dyDescent="0.25"/>
    <row r="311" s="58" customFormat="1" x14ac:dyDescent="0.25"/>
    <row r="312" s="58" customFormat="1" x14ac:dyDescent="0.25"/>
  </sheetData>
  <mergeCells count="6">
    <mergeCell ref="N3:P3"/>
    <mergeCell ref="C3:D3"/>
    <mergeCell ref="E3:F3"/>
    <mergeCell ref="I3:J3"/>
    <mergeCell ref="K3:L3"/>
    <mergeCell ref="G3:H3"/>
  </mergeCells>
  <phoneticPr fontId="10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zoomScale="130" zoomScaleNormal="130" workbookViewId="0">
      <selection activeCell="I17" sqref="I17"/>
    </sheetView>
  </sheetViews>
  <sheetFormatPr defaultRowHeight="15" x14ac:dyDescent="0.25"/>
  <cols>
    <col min="1" max="1" width="0.140625" style="58" customWidth="1"/>
    <col min="2" max="2" width="12.7109375" customWidth="1"/>
    <col min="3" max="3" width="3.85546875" style="58" customWidth="1"/>
    <col min="4" max="4" width="4.85546875" style="58" bestFit="1" customWidth="1"/>
    <col min="5" max="5" width="4" style="58" bestFit="1" customWidth="1"/>
    <col min="6" max="6" width="4.140625" style="58" customWidth="1"/>
    <col min="7" max="7" width="3.7109375" style="58" customWidth="1"/>
    <col min="8" max="8" width="4.85546875" style="58" bestFit="1" customWidth="1"/>
    <col min="9" max="9" width="4" bestFit="1" customWidth="1"/>
    <col min="10" max="10" width="4.85546875" bestFit="1" customWidth="1"/>
    <col min="11" max="11" width="4" bestFit="1" customWidth="1"/>
    <col min="12" max="12" width="4.85546875" bestFit="1" customWidth="1"/>
    <col min="13" max="13" width="4.28515625" customWidth="1"/>
    <col min="14" max="15" width="4.5703125" customWidth="1"/>
    <col min="16" max="16" width="5.140625" customWidth="1"/>
    <col min="17" max="17" width="3.85546875" customWidth="1"/>
    <col min="18" max="18" width="4.5703125" customWidth="1"/>
    <col min="19" max="19" width="3.42578125" customWidth="1"/>
    <col min="20" max="20" width="5.140625" customWidth="1"/>
    <col min="21" max="21" width="3.7109375" customWidth="1"/>
    <col min="22" max="22" width="4.7109375" customWidth="1"/>
    <col min="23" max="23" width="3.7109375" customWidth="1"/>
    <col min="24" max="24" width="4.7109375" customWidth="1"/>
    <col min="25" max="25" width="3.7109375" customWidth="1"/>
    <col min="26" max="26" width="4.7109375" customWidth="1"/>
    <col min="27" max="27" width="3.7109375" customWidth="1"/>
    <col min="28" max="28" width="4.7109375" customWidth="1"/>
    <col min="29" max="29" width="4.28515625" customWidth="1"/>
    <col min="30" max="30" width="5.28515625" customWidth="1"/>
    <col min="31" max="31" width="3.85546875" customWidth="1"/>
    <col min="32" max="32" width="4.7109375" customWidth="1"/>
  </cols>
  <sheetData>
    <row r="1" spans="1:32" s="257" customFormat="1" ht="11.25" x14ac:dyDescent="0.2">
      <c r="A1" s="255"/>
      <c r="B1" s="256" t="s">
        <v>83</v>
      </c>
      <c r="C1" s="255"/>
      <c r="D1" s="255"/>
      <c r="E1" s="255"/>
      <c r="F1" s="255"/>
      <c r="G1" s="255"/>
      <c r="H1" s="255"/>
    </row>
    <row r="2" spans="1:32" s="257" customFormat="1" ht="11.25" x14ac:dyDescent="0.2">
      <c r="A2" s="255"/>
      <c r="B2" s="256" t="s">
        <v>92</v>
      </c>
      <c r="C2" s="255"/>
      <c r="D2" s="255"/>
      <c r="E2" s="255"/>
      <c r="F2" s="255"/>
      <c r="G2" s="255"/>
      <c r="H2" s="255"/>
    </row>
    <row r="3" spans="1:32" s="29" customFormat="1" ht="12.75" thickBot="1" x14ac:dyDescent="0.25">
      <c r="A3" s="57"/>
      <c r="B3" s="30"/>
      <c r="C3" s="57"/>
      <c r="D3" s="57"/>
      <c r="E3" s="57"/>
      <c r="F3" s="57"/>
      <c r="G3" s="57"/>
      <c r="H3" s="57"/>
    </row>
    <row r="4" spans="1:32" ht="18.75" customHeight="1" thickBot="1" x14ac:dyDescent="0.3">
      <c r="A4" s="59"/>
      <c r="B4" s="214"/>
      <c r="C4" s="369" t="s">
        <v>91</v>
      </c>
      <c r="D4" s="370"/>
      <c r="E4" s="369" t="s">
        <v>93</v>
      </c>
      <c r="F4" s="370"/>
      <c r="G4" s="369" t="s">
        <v>94</v>
      </c>
      <c r="H4" s="370"/>
      <c r="I4" s="369" t="s">
        <v>95</v>
      </c>
      <c r="J4" s="370"/>
      <c r="K4" s="369" t="s">
        <v>96</v>
      </c>
      <c r="L4" s="370"/>
      <c r="M4" s="369" t="s">
        <v>101</v>
      </c>
      <c r="N4" s="370"/>
      <c r="O4" s="369" t="s">
        <v>103</v>
      </c>
      <c r="P4" s="370"/>
      <c r="Q4" s="369" t="s">
        <v>105</v>
      </c>
      <c r="R4" s="370"/>
      <c r="S4" s="369" t="s">
        <v>107</v>
      </c>
      <c r="T4" s="370"/>
      <c r="U4" s="369" t="s">
        <v>108</v>
      </c>
      <c r="V4" s="370"/>
      <c r="W4" s="369" t="s">
        <v>109</v>
      </c>
      <c r="X4" s="370"/>
      <c r="Y4" s="369" t="s">
        <v>111</v>
      </c>
      <c r="Z4" s="370"/>
      <c r="AA4" s="369" t="s">
        <v>114</v>
      </c>
      <c r="AB4" s="370"/>
      <c r="AC4" s="369" t="s">
        <v>134</v>
      </c>
      <c r="AD4" s="370"/>
      <c r="AE4" s="369" t="s">
        <v>129</v>
      </c>
      <c r="AF4" s="370"/>
    </row>
    <row r="5" spans="1:32" ht="15.75" thickBot="1" x14ac:dyDescent="0.3">
      <c r="A5" s="59"/>
      <c r="B5" s="215"/>
      <c r="C5" s="216" t="s">
        <v>48</v>
      </c>
      <c r="D5" s="217" t="s">
        <v>49</v>
      </c>
      <c r="E5" s="216" t="s">
        <v>48</v>
      </c>
      <c r="F5" s="217" t="s">
        <v>49</v>
      </c>
      <c r="G5" s="216" t="s">
        <v>48</v>
      </c>
      <c r="H5" s="217" t="s">
        <v>49</v>
      </c>
      <c r="I5" s="216" t="s">
        <v>48</v>
      </c>
      <c r="J5" s="217" t="s">
        <v>49</v>
      </c>
      <c r="K5" s="216" t="s">
        <v>48</v>
      </c>
      <c r="L5" s="217" t="s">
        <v>49</v>
      </c>
      <c r="M5" s="216" t="s">
        <v>48</v>
      </c>
      <c r="N5" s="217" t="s">
        <v>49</v>
      </c>
      <c r="O5" s="216" t="s">
        <v>48</v>
      </c>
      <c r="P5" s="217" t="s">
        <v>49</v>
      </c>
      <c r="Q5" s="216" t="s">
        <v>48</v>
      </c>
      <c r="R5" s="217" t="s">
        <v>49</v>
      </c>
      <c r="S5" s="216" t="s">
        <v>48</v>
      </c>
      <c r="T5" s="217" t="s">
        <v>49</v>
      </c>
      <c r="U5" s="216" t="s">
        <v>48</v>
      </c>
      <c r="V5" s="217" t="s">
        <v>49</v>
      </c>
      <c r="W5" s="216" t="s">
        <v>48</v>
      </c>
      <c r="X5" s="217" t="s">
        <v>49</v>
      </c>
      <c r="Y5" s="216" t="s">
        <v>48</v>
      </c>
      <c r="Z5" s="217" t="s">
        <v>49</v>
      </c>
      <c r="AA5" s="216" t="s">
        <v>48</v>
      </c>
      <c r="AB5" s="217" t="s">
        <v>49</v>
      </c>
      <c r="AC5" s="216" t="s">
        <v>48</v>
      </c>
      <c r="AD5" s="217" t="s">
        <v>49</v>
      </c>
      <c r="AE5" s="216" t="s">
        <v>48</v>
      </c>
      <c r="AF5" s="217" t="s">
        <v>49</v>
      </c>
    </row>
    <row r="6" spans="1:32" s="58" customFormat="1" x14ac:dyDescent="0.25">
      <c r="A6" s="60"/>
      <c r="B6" s="218" t="s">
        <v>25</v>
      </c>
      <c r="C6" s="219">
        <v>45</v>
      </c>
      <c r="D6" s="220">
        <v>0.15</v>
      </c>
      <c r="E6" s="219">
        <v>47</v>
      </c>
      <c r="F6" s="220">
        <v>0.14687500000000001</v>
      </c>
      <c r="G6" s="219">
        <v>50</v>
      </c>
      <c r="H6" s="220">
        <v>0.15479876160990713</v>
      </c>
      <c r="I6" s="219">
        <v>52</v>
      </c>
      <c r="J6" s="220">
        <f t="shared" ref="J6:J11" si="0">I6/$I$11</f>
        <v>0.16149068322981366</v>
      </c>
      <c r="K6" s="219">
        <v>53</v>
      </c>
      <c r="L6" s="220">
        <f t="shared" ref="L6:L11" si="1">K6/$I$11</f>
        <v>0.16459627329192547</v>
      </c>
      <c r="M6" s="219">
        <v>51</v>
      </c>
      <c r="N6" s="220">
        <f>M6/$M$11</f>
        <v>0.18149466192170818</v>
      </c>
      <c r="O6" s="219">
        <v>54</v>
      </c>
      <c r="P6" s="220">
        <f t="shared" ref="P6:P11" si="2">O6/$O$11</f>
        <v>0.18620689655172415</v>
      </c>
      <c r="Q6" s="219">
        <v>51</v>
      </c>
      <c r="R6" s="220">
        <f>Q6/$Q$11</f>
        <v>0.1705685618729097</v>
      </c>
      <c r="S6" s="219">
        <v>58</v>
      </c>
      <c r="T6" s="220">
        <f>S6/$S$11</f>
        <v>0.1939799331103679</v>
      </c>
      <c r="U6" s="219">
        <v>41</v>
      </c>
      <c r="V6" s="220">
        <f>U6/$U$11</f>
        <v>0.15185185185185185</v>
      </c>
      <c r="W6" s="219">
        <v>45</v>
      </c>
      <c r="X6" s="220">
        <f>W6/$U$11</f>
        <v>0.16666666666666666</v>
      </c>
      <c r="Y6" s="219">
        <v>35</v>
      </c>
      <c r="Z6" s="220">
        <f>Y6/$U$11</f>
        <v>0.12962962962962962</v>
      </c>
      <c r="AA6" s="219">
        <v>33</v>
      </c>
      <c r="AB6" s="220">
        <f>AA6/$U$11</f>
        <v>0.12222222222222222</v>
      </c>
      <c r="AC6" s="219">
        <v>36</v>
      </c>
      <c r="AD6" s="220">
        <f>AC6/$U$11</f>
        <v>0.13333333333333333</v>
      </c>
      <c r="AE6" s="219">
        <v>42</v>
      </c>
      <c r="AF6" s="220">
        <f>AE6/$U$11</f>
        <v>0.15555555555555556</v>
      </c>
    </row>
    <row r="7" spans="1:32" s="58" customFormat="1" x14ac:dyDescent="0.25">
      <c r="A7" s="60"/>
      <c r="B7" s="221" t="s">
        <v>28</v>
      </c>
      <c r="C7" s="219">
        <v>103</v>
      </c>
      <c r="D7" s="220">
        <v>0.34333333333333332</v>
      </c>
      <c r="E7" s="219">
        <v>116</v>
      </c>
      <c r="F7" s="220">
        <v>0.36249999999999999</v>
      </c>
      <c r="G7" s="219">
        <v>106</v>
      </c>
      <c r="H7" s="220">
        <v>0.32817337461300311</v>
      </c>
      <c r="I7" s="219">
        <v>114</v>
      </c>
      <c r="J7" s="220">
        <f t="shared" si="0"/>
        <v>0.35403726708074534</v>
      </c>
      <c r="K7" s="219">
        <v>111</v>
      </c>
      <c r="L7" s="220">
        <f t="shared" si="1"/>
        <v>0.34472049689440992</v>
      </c>
      <c r="M7" s="219">
        <v>95</v>
      </c>
      <c r="N7" s="220">
        <f t="shared" ref="N7:N11" si="3">M7/$M$11</f>
        <v>0.33807829181494664</v>
      </c>
      <c r="O7" s="219">
        <v>94</v>
      </c>
      <c r="P7" s="220">
        <f t="shared" si="2"/>
        <v>0.32413793103448274</v>
      </c>
      <c r="Q7" s="219">
        <v>107</v>
      </c>
      <c r="R7" s="220">
        <f t="shared" ref="R7:R10" si="4">Q7/$Q$11</f>
        <v>0.35785953177257523</v>
      </c>
      <c r="S7" s="219">
        <v>101</v>
      </c>
      <c r="T7" s="220">
        <f t="shared" ref="T7:T10" si="5">S7/$S$11</f>
        <v>0.33779264214046822</v>
      </c>
      <c r="U7" s="219">
        <v>89</v>
      </c>
      <c r="V7" s="220">
        <f t="shared" ref="V7:V10" si="6">U7/$U$11</f>
        <v>0.32962962962962961</v>
      </c>
      <c r="W7" s="219">
        <v>97</v>
      </c>
      <c r="X7" s="220">
        <f t="shared" ref="X7:X10" si="7">W7/$U$11</f>
        <v>0.35925925925925928</v>
      </c>
      <c r="Y7" s="219">
        <v>116</v>
      </c>
      <c r="Z7" s="220">
        <f t="shared" ref="Z7:Z10" si="8">Y7/$U$11</f>
        <v>0.42962962962962964</v>
      </c>
      <c r="AA7" s="219">
        <v>123</v>
      </c>
      <c r="AB7" s="220">
        <f t="shared" ref="AB7:AB10" si="9">AA7/$U$11</f>
        <v>0.45555555555555555</v>
      </c>
      <c r="AC7" s="219">
        <v>111</v>
      </c>
      <c r="AD7" s="220">
        <f t="shared" ref="AD7:AD10" si="10">AC7/$U$11</f>
        <v>0.41111111111111109</v>
      </c>
      <c r="AE7" s="219">
        <v>117</v>
      </c>
      <c r="AF7" s="220">
        <f t="shared" ref="AF7:AF10" si="11">AE7/$U$11</f>
        <v>0.43333333333333335</v>
      </c>
    </row>
    <row r="8" spans="1:32" s="58" customFormat="1" ht="27.75" customHeight="1" x14ac:dyDescent="0.25">
      <c r="A8" s="60"/>
      <c r="B8" s="221" t="s">
        <v>30</v>
      </c>
      <c r="C8" s="219">
        <v>40</v>
      </c>
      <c r="D8" s="220">
        <v>0.13333333333333333</v>
      </c>
      <c r="E8" s="219">
        <v>44</v>
      </c>
      <c r="F8" s="220">
        <v>0.13750000000000001</v>
      </c>
      <c r="G8" s="219">
        <v>42</v>
      </c>
      <c r="H8" s="220">
        <v>0.13003095975232198</v>
      </c>
      <c r="I8" s="219">
        <v>36</v>
      </c>
      <c r="J8" s="220">
        <f t="shared" si="0"/>
        <v>0.11180124223602485</v>
      </c>
      <c r="K8" s="219">
        <v>36</v>
      </c>
      <c r="L8" s="220">
        <f t="shared" si="1"/>
        <v>0.11180124223602485</v>
      </c>
      <c r="M8" s="219">
        <v>34</v>
      </c>
      <c r="N8" s="220">
        <f t="shared" si="3"/>
        <v>0.12099644128113879</v>
      </c>
      <c r="O8" s="219">
        <v>29</v>
      </c>
      <c r="P8" s="220">
        <f t="shared" si="2"/>
        <v>0.1</v>
      </c>
      <c r="Q8" s="219">
        <v>32</v>
      </c>
      <c r="R8" s="220">
        <f t="shared" si="4"/>
        <v>0.10702341137123746</v>
      </c>
      <c r="S8" s="219">
        <v>27</v>
      </c>
      <c r="T8" s="220">
        <f t="shared" si="5"/>
        <v>9.0301003344481601E-2</v>
      </c>
      <c r="U8" s="219">
        <v>27</v>
      </c>
      <c r="V8" s="220">
        <f t="shared" si="6"/>
        <v>0.1</v>
      </c>
      <c r="W8" s="219">
        <v>27</v>
      </c>
      <c r="X8" s="220">
        <f t="shared" si="7"/>
        <v>0.1</v>
      </c>
      <c r="Y8" s="219">
        <v>31</v>
      </c>
      <c r="Z8" s="220">
        <f t="shared" si="8"/>
        <v>0.11481481481481481</v>
      </c>
      <c r="AA8" s="219">
        <v>31</v>
      </c>
      <c r="AB8" s="220">
        <f t="shared" si="9"/>
        <v>0.11481481481481481</v>
      </c>
      <c r="AC8" s="219">
        <v>38</v>
      </c>
      <c r="AD8" s="220">
        <f t="shared" si="10"/>
        <v>0.14074074074074075</v>
      </c>
      <c r="AE8" s="219">
        <v>35</v>
      </c>
      <c r="AF8" s="220">
        <f t="shared" si="11"/>
        <v>0.12962962962962962</v>
      </c>
    </row>
    <row r="9" spans="1:32" s="58" customFormat="1" ht="15.75" thickBot="1" x14ac:dyDescent="0.3">
      <c r="A9" s="60"/>
      <c r="B9" s="222" t="s">
        <v>33</v>
      </c>
      <c r="C9" s="223">
        <v>51</v>
      </c>
      <c r="D9" s="224">
        <v>0.17</v>
      </c>
      <c r="E9" s="223">
        <v>55</v>
      </c>
      <c r="F9" s="224">
        <v>0.171875</v>
      </c>
      <c r="G9" s="223">
        <v>59</v>
      </c>
      <c r="H9" s="224">
        <v>0.1826625386996904</v>
      </c>
      <c r="I9" s="223">
        <v>56</v>
      </c>
      <c r="J9" s="224">
        <f t="shared" si="0"/>
        <v>0.17391304347826086</v>
      </c>
      <c r="K9" s="223">
        <v>59</v>
      </c>
      <c r="L9" s="224">
        <f t="shared" si="1"/>
        <v>0.18322981366459629</v>
      </c>
      <c r="M9" s="223">
        <v>56</v>
      </c>
      <c r="N9" s="225">
        <f t="shared" si="3"/>
        <v>0.199288256227758</v>
      </c>
      <c r="O9" s="223">
        <v>56</v>
      </c>
      <c r="P9" s="226">
        <f t="shared" si="2"/>
        <v>0.19310344827586207</v>
      </c>
      <c r="Q9" s="223">
        <v>53</v>
      </c>
      <c r="R9" s="220">
        <f t="shared" si="4"/>
        <v>0.17725752508361203</v>
      </c>
      <c r="S9" s="223">
        <v>55</v>
      </c>
      <c r="T9" s="220">
        <f t="shared" si="5"/>
        <v>0.18394648829431437</v>
      </c>
      <c r="U9" s="223">
        <v>52</v>
      </c>
      <c r="V9" s="220">
        <f t="shared" si="6"/>
        <v>0.19259259259259259</v>
      </c>
      <c r="W9" s="223">
        <v>47</v>
      </c>
      <c r="X9" s="220">
        <f t="shared" si="7"/>
        <v>0.17407407407407408</v>
      </c>
      <c r="Y9" s="223">
        <v>36</v>
      </c>
      <c r="Z9" s="220">
        <f t="shared" si="8"/>
        <v>0.13333333333333333</v>
      </c>
      <c r="AA9" s="223">
        <v>41</v>
      </c>
      <c r="AB9" s="220">
        <f t="shared" si="9"/>
        <v>0.15185185185185185</v>
      </c>
      <c r="AC9" s="223">
        <v>37</v>
      </c>
      <c r="AD9" s="220">
        <f t="shared" si="10"/>
        <v>0.13703703703703704</v>
      </c>
      <c r="AE9" s="223">
        <v>42</v>
      </c>
      <c r="AF9" s="220">
        <f t="shared" si="11"/>
        <v>0.15555555555555556</v>
      </c>
    </row>
    <row r="10" spans="1:32" s="58" customFormat="1" ht="15.75" customHeight="1" thickBot="1" x14ac:dyDescent="0.3">
      <c r="A10" s="60"/>
      <c r="B10" s="231" t="s">
        <v>82</v>
      </c>
      <c r="C10" s="232">
        <v>239</v>
      </c>
      <c r="D10" s="233">
        <v>0.79666666666666663</v>
      </c>
      <c r="E10" s="232">
        <v>262</v>
      </c>
      <c r="F10" s="233">
        <v>0.81874999999999998</v>
      </c>
      <c r="G10" s="232">
        <v>257</v>
      </c>
      <c r="H10" s="233">
        <v>0.79566563467492257</v>
      </c>
      <c r="I10" s="232">
        <f>SUM(I6:I9)</f>
        <v>258</v>
      </c>
      <c r="J10" s="233">
        <f t="shared" si="0"/>
        <v>0.80124223602484468</v>
      </c>
      <c r="K10" s="232">
        <f>SUM(K6:K9)</f>
        <v>259</v>
      </c>
      <c r="L10" s="233">
        <f t="shared" si="1"/>
        <v>0.80434782608695654</v>
      </c>
      <c r="M10" s="232">
        <f>SUM(M6:M9)</f>
        <v>236</v>
      </c>
      <c r="N10" s="233">
        <f t="shared" si="3"/>
        <v>0.83985765124555156</v>
      </c>
      <c r="O10" s="232">
        <f>SUM(O6:O9)</f>
        <v>233</v>
      </c>
      <c r="P10" s="234">
        <f t="shared" si="2"/>
        <v>0.80344827586206902</v>
      </c>
      <c r="Q10" s="232">
        <f>SUM(Q6:Q9)</f>
        <v>243</v>
      </c>
      <c r="R10" s="235">
        <f t="shared" si="4"/>
        <v>0.81270903010033446</v>
      </c>
      <c r="S10" s="232">
        <f>SUM(S6:S9)</f>
        <v>241</v>
      </c>
      <c r="T10" s="235">
        <f t="shared" si="5"/>
        <v>0.80602006688963213</v>
      </c>
      <c r="U10" s="232">
        <f>SUM(U6:U9)</f>
        <v>209</v>
      </c>
      <c r="V10" s="235">
        <f t="shared" si="6"/>
        <v>0.77407407407407403</v>
      </c>
      <c r="W10" s="232">
        <f>SUM(W6:W9)</f>
        <v>216</v>
      </c>
      <c r="X10" s="235">
        <f t="shared" si="7"/>
        <v>0.8</v>
      </c>
      <c r="Y10" s="232">
        <f>SUM(Y6:Y9)</f>
        <v>218</v>
      </c>
      <c r="Z10" s="235">
        <f t="shared" si="8"/>
        <v>0.80740740740740746</v>
      </c>
      <c r="AA10" s="232">
        <f>SUM(AA6:AA9)</f>
        <v>228</v>
      </c>
      <c r="AB10" s="235">
        <f t="shared" si="9"/>
        <v>0.84444444444444444</v>
      </c>
      <c r="AC10" s="232">
        <f>SUM(AC6:AC9)</f>
        <v>222</v>
      </c>
      <c r="AD10" s="235">
        <f t="shared" si="10"/>
        <v>0.82222222222222219</v>
      </c>
      <c r="AE10" s="232">
        <f>SUM(AE6:AE9)</f>
        <v>236</v>
      </c>
      <c r="AF10" s="235">
        <f t="shared" si="11"/>
        <v>0.87407407407407411</v>
      </c>
    </row>
    <row r="11" spans="1:32" ht="15.75" thickBot="1" x14ac:dyDescent="0.3">
      <c r="A11" s="132"/>
      <c r="B11" s="227" t="s">
        <v>97</v>
      </c>
      <c r="C11" s="228">
        <v>300</v>
      </c>
      <c r="D11" s="229">
        <v>1</v>
      </c>
      <c r="E11" s="228">
        <v>320</v>
      </c>
      <c r="F11" s="229">
        <v>1</v>
      </c>
      <c r="G11" s="228">
        <v>323</v>
      </c>
      <c r="H11" s="230">
        <v>1</v>
      </c>
      <c r="I11" s="228">
        <v>322</v>
      </c>
      <c r="J11" s="229">
        <f t="shared" si="0"/>
        <v>1</v>
      </c>
      <c r="K11" s="228">
        <v>323</v>
      </c>
      <c r="L11" s="230">
        <f t="shared" si="1"/>
        <v>1.0031055900621118</v>
      </c>
      <c r="M11" s="228">
        <v>281</v>
      </c>
      <c r="N11" s="230">
        <f t="shared" si="3"/>
        <v>1</v>
      </c>
      <c r="O11" s="228">
        <v>290</v>
      </c>
      <c r="P11" s="230">
        <f t="shared" si="2"/>
        <v>1</v>
      </c>
      <c r="Q11" s="228">
        <v>299</v>
      </c>
      <c r="R11" s="230">
        <f>Q11/$Q$11</f>
        <v>1</v>
      </c>
      <c r="S11" s="228">
        <v>299</v>
      </c>
      <c r="T11" s="230">
        <f>S11/$S$11</f>
        <v>1</v>
      </c>
      <c r="U11" s="228">
        <v>270</v>
      </c>
      <c r="V11" s="230">
        <f>U11/$U$11</f>
        <v>1</v>
      </c>
      <c r="W11" s="228">
        <v>275</v>
      </c>
      <c r="X11" s="230">
        <v>1</v>
      </c>
      <c r="Y11" s="228">
        <v>280</v>
      </c>
      <c r="Z11" s="230">
        <v>1</v>
      </c>
      <c r="AA11" s="228">
        <v>282</v>
      </c>
      <c r="AB11" s="230">
        <v>1</v>
      </c>
      <c r="AC11" s="228">
        <v>272</v>
      </c>
      <c r="AD11" s="230">
        <v>1</v>
      </c>
      <c r="AE11" s="228">
        <v>287</v>
      </c>
      <c r="AF11" s="230">
        <v>1</v>
      </c>
    </row>
    <row r="12" spans="1:32" x14ac:dyDescent="0.25">
      <c r="A12" s="60"/>
      <c r="B12" s="28"/>
      <c r="D12" s="131"/>
      <c r="F12" s="131"/>
      <c r="J12" s="130"/>
    </row>
    <row r="13" spans="1:32" x14ac:dyDescent="0.25">
      <c r="A13" s="61"/>
      <c r="B13" s="58"/>
    </row>
    <row r="14" spans="1:32" x14ac:dyDescent="0.25">
      <c r="B14" s="58"/>
    </row>
    <row r="15" spans="1:32" x14ac:dyDescent="0.25">
      <c r="B15" s="58"/>
    </row>
  </sheetData>
  <mergeCells count="15">
    <mergeCell ref="AE4:AF4"/>
    <mergeCell ref="AC4:AD4"/>
    <mergeCell ref="Q4:R4"/>
    <mergeCell ref="C4:D4"/>
    <mergeCell ref="E4:F4"/>
    <mergeCell ref="G4:H4"/>
    <mergeCell ref="O4:P4"/>
    <mergeCell ref="M4:N4"/>
    <mergeCell ref="K4:L4"/>
    <mergeCell ref="I4:J4"/>
    <mergeCell ref="AA4:AB4"/>
    <mergeCell ref="Y4:Z4"/>
    <mergeCell ref="W4:X4"/>
    <mergeCell ref="U4:V4"/>
    <mergeCell ref="S4:T4"/>
  </mergeCells>
  <phoneticPr fontId="10" type="noConversion"/>
  <pageMargins left="0.15748031496062992" right="0.19685039370078741" top="0.98425196850393704" bottom="0.98425196850393704" header="0.51181102362204722" footer="0.51181102362204722"/>
  <pageSetup paperSize="9" scale="90" fitToWidth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P26" sqref="P26"/>
    </sheetView>
  </sheetViews>
  <sheetFormatPr defaultRowHeight="15" x14ac:dyDescent="0.25"/>
  <cols>
    <col min="1" max="1" width="2.28515625" customWidth="1"/>
    <col min="2" max="2" width="25.42578125" customWidth="1"/>
    <col min="3" max="3" width="8.5703125" customWidth="1"/>
    <col min="4" max="4" width="8.85546875" customWidth="1"/>
    <col min="5" max="5" width="8.28515625" customWidth="1"/>
    <col min="6" max="6" width="8.85546875" customWidth="1"/>
    <col min="7" max="7" width="7.85546875" customWidth="1"/>
    <col min="8" max="10" width="8.85546875" customWidth="1"/>
    <col min="11" max="11" width="7.5703125" customWidth="1"/>
    <col min="12" max="12" width="8.85546875" customWidth="1"/>
    <col min="13" max="13" width="7.5703125" customWidth="1"/>
    <col min="14" max="14" width="8.85546875" customWidth="1"/>
  </cols>
  <sheetData>
    <row r="1" spans="1:14" x14ac:dyDescent="0.25">
      <c r="A1" s="14" t="s">
        <v>68</v>
      </c>
      <c r="B1" s="16"/>
      <c r="C1" s="16"/>
      <c r="D1" s="16"/>
      <c r="E1" s="16"/>
      <c r="F1" s="16"/>
      <c r="G1" s="17"/>
      <c r="H1" s="17"/>
      <c r="I1" s="17"/>
      <c r="J1" s="17"/>
      <c r="K1" s="17"/>
      <c r="L1" s="17"/>
      <c r="M1" s="17"/>
      <c r="N1" s="17"/>
    </row>
    <row r="2" spans="1:14" ht="15.75" thickBot="1" x14ac:dyDescent="0.3">
      <c r="A2" s="16" t="s">
        <v>135</v>
      </c>
      <c r="B2" s="16"/>
      <c r="C2" s="16"/>
      <c r="D2" s="16"/>
      <c r="E2" s="16"/>
      <c r="F2" s="16"/>
      <c r="G2" s="17"/>
      <c r="H2" s="17"/>
      <c r="I2" s="17"/>
      <c r="J2" s="17"/>
      <c r="K2" s="17"/>
      <c r="L2" s="17"/>
      <c r="M2" s="17"/>
      <c r="N2" s="17"/>
    </row>
    <row r="3" spans="1:14" ht="15.75" thickBot="1" x14ac:dyDescent="0.3">
      <c r="A3" s="1"/>
      <c r="B3" s="1" t="s">
        <v>34</v>
      </c>
      <c r="C3" s="383" t="s">
        <v>65</v>
      </c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5"/>
    </row>
    <row r="4" spans="1:14" ht="15.75" thickBot="1" x14ac:dyDescent="0.3">
      <c r="A4" s="140"/>
      <c r="B4" s="12"/>
      <c r="C4" s="378" t="s">
        <v>2</v>
      </c>
      <c r="D4" s="379"/>
      <c r="E4" s="378" t="s">
        <v>3</v>
      </c>
      <c r="F4" s="380"/>
      <c r="G4" s="378" t="s">
        <v>4</v>
      </c>
      <c r="H4" s="379"/>
      <c r="I4" s="378" t="s">
        <v>5</v>
      </c>
      <c r="J4" s="379"/>
      <c r="K4" s="378" t="s">
        <v>6</v>
      </c>
      <c r="L4" s="379"/>
      <c r="M4" s="386" t="s">
        <v>1</v>
      </c>
      <c r="N4" s="382"/>
    </row>
    <row r="5" spans="1:14" ht="15.75" thickBot="1" x14ac:dyDescent="0.3">
      <c r="A5" s="141"/>
      <c r="B5" s="141"/>
      <c r="C5" s="174" t="s">
        <v>48</v>
      </c>
      <c r="D5" s="175" t="s">
        <v>49</v>
      </c>
      <c r="E5" s="174" t="s">
        <v>48</v>
      </c>
      <c r="F5" s="175" t="s">
        <v>49</v>
      </c>
      <c r="G5" s="185" t="s">
        <v>48</v>
      </c>
      <c r="H5" s="175" t="s">
        <v>49</v>
      </c>
      <c r="I5" s="174" t="s">
        <v>48</v>
      </c>
      <c r="J5" s="175" t="s">
        <v>49</v>
      </c>
      <c r="K5" s="174" t="s">
        <v>48</v>
      </c>
      <c r="L5" s="175" t="s">
        <v>49</v>
      </c>
      <c r="M5" s="104" t="s">
        <v>48</v>
      </c>
      <c r="N5" s="105" t="s">
        <v>49</v>
      </c>
    </row>
    <row r="6" spans="1:14" x14ac:dyDescent="0.25">
      <c r="A6" s="78">
        <v>1</v>
      </c>
      <c r="B6" s="184" t="s">
        <v>7</v>
      </c>
      <c r="C6" s="53">
        <v>1</v>
      </c>
      <c r="D6" s="186">
        <f t="shared" ref="D6:D15" si="0">C6/$C$15</f>
        <v>1.2048192771084338E-2</v>
      </c>
      <c r="E6" s="53"/>
      <c r="F6" s="186">
        <f t="shared" ref="F6:F15" si="1">E6/$E$15</f>
        <v>0</v>
      </c>
      <c r="G6" s="53"/>
      <c r="H6" s="186">
        <f t="shared" ref="H6:H15" si="2">G6/$G$15</f>
        <v>0</v>
      </c>
      <c r="I6" s="53">
        <v>1</v>
      </c>
      <c r="J6" s="186">
        <f t="shared" ref="J6:J15" si="3">I6/$I$15</f>
        <v>1.3157894736842105E-2</v>
      </c>
      <c r="K6" s="53"/>
      <c r="L6" s="171">
        <f t="shared" ref="L6:L15" si="4">K6/$K$15</f>
        <v>0</v>
      </c>
      <c r="M6" s="144">
        <f>SUM(C6,E6,G6,I6,K6)</f>
        <v>2</v>
      </c>
      <c r="N6" s="143">
        <f t="shared" ref="N6:N15" si="5">M6/$M$15</f>
        <v>6.9686411149825784E-3</v>
      </c>
    </row>
    <row r="7" spans="1:14" x14ac:dyDescent="0.25">
      <c r="A7" s="78">
        <v>2</v>
      </c>
      <c r="B7" s="135" t="s">
        <v>8</v>
      </c>
      <c r="C7" s="53">
        <v>26</v>
      </c>
      <c r="D7" s="187">
        <f t="shared" si="0"/>
        <v>0.31325301204819278</v>
      </c>
      <c r="E7" s="53">
        <v>8</v>
      </c>
      <c r="F7" s="187">
        <f t="shared" si="1"/>
        <v>9.5238095238095233E-2</v>
      </c>
      <c r="G7" s="53"/>
      <c r="H7" s="187">
        <f t="shared" si="2"/>
        <v>0</v>
      </c>
      <c r="I7" s="53">
        <v>13</v>
      </c>
      <c r="J7" s="187">
        <f t="shared" si="3"/>
        <v>0.17105263157894737</v>
      </c>
      <c r="K7" s="53">
        <v>7</v>
      </c>
      <c r="L7" s="188">
        <f t="shared" si="4"/>
        <v>0.17499999999999999</v>
      </c>
      <c r="M7" s="138">
        <f t="shared" ref="M7:M15" si="6">SUM(C7,E7,G7,I7,K7)</f>
        <v>54</v>
      </c>
      <c r="N7" s="75">
        <f t="shared" si="5"/>
        <v>0.18815331010452963</v>
      </c>
    </row>
    <row r="8" spans="1:14" x14ac:dyDescent="0.25">
      <c r="A8" s="78">
        <v>3</v>
      </c>
      <c r="B8" s="135" t="s">
        <v>9</v>
      </c>
      <c r="C8" s="53">
        <v>9</v>
      </c>
      <c r="D8" s="187">
        <f t="shared" si="0"/>
        <v>0.10843373493975904</v>
      </c>
      <c r="E8" s="53">
        <v>13</v>
      </c>
      <c r="F8" s="187">
        <f t="shared" si="1"/>
        <v>0.15476190476190477</v>
      </c>
      <c r="G8" s="53"/>
      <c r="H8" s="187">
        <f t="shared" si="2"/>
        <v>0</v>
      </c>
      <c r="I8" s="53">
        <v>4</v>
      </c>
      <c r="J8" s="187">
        <f t="shared" si="3"/>
        <v>5.2631578947368418E-2</v>
      </c>
      <c r="K8" s="53">
        <v>4</v>
      </c>
      <c r="L8" s="188">
        <f t="shared" si="4"/>
        <v>0.1</v>
      </c>
      <c r="M8" s="138">
        <f t="shared" si="6"/>
        <v>30</v>
      </c>
      <c r="N8" s="75">
        <f t="shared" si="5"/>
        <v>0.10452961672473868</v>
      </c>
    </row>
    <row r="9" spans="1:14" x14ac:dyDescent="0.25">
      <c r="A9" s="78">
        <v>4</v>
      </c>
      <c r="B9" s="134" t="s">
        <v>10</v>
      </c>
      <c r="C9" s="53">
        <v>6</v>
      </c>
      <c r="D9" s="187">
        <f t="shared" si="0"/>
        <v>7.2289156626506021E-2</v>
      </c>
      <c r="E9" s="53">
        <v>11</v>
      </c>
      <c r="F9" s="187">
        <f t="shared" si="1"/>
        <v>0.13095238095238096</v>
      </c>
      <c r="G9" s="53">
        <v>2</v>
      </c>
      <c r="H9" s="187">
        <f t="shared" si="2"/>
        <v>0.5</v>
      </c>
      <c r="I9" s="53">
        <v>5</v>
      </c>
      <c r="J9" s="187">
        <f t="shared" si="3"/>
        <v>6.5789473684210523E-2</v>
      </c>
      <c r="K9" s="53">
        <v>5</v>
      </c>
      <c r="L9" s="188">
        <f t="shared" si="4"/>
        <v>0.125</v>
      </c>
      <c r="M9" s="138">
        <f t="shared" si="6"/>
        <v>29</v>
      </c>
      <c r="N9" s="75">
        <f t="shared" si="5"/>
        <v>0.10104529616724739</v>
      </c>
    </row>
    <row r="10" spans="1:14" x14ac:dyDescent="0.25">
      <c r="A10" s="78">
        <v>5</v>
      </c>
      <c r="B10" s="134" t="s">
        <v>11</v>
      </c>
      <c r="C10" s="53">
        <v>15</v>
      </c>
      <c r="D10" s="187">
        <f t="shared" si="0"/>
        <v>0.18072289156626506</v>
      </c>
      <c r="E10" s="53">
        <v>29</v>
      </c>
      <c r="F10" s="187">
        <f t="shared" si="1"/>
        <v>0.34523809523809523</v>
      </c>
      <c r="G10" s="53">
        <v>2</v>
      </c>
      <c r="H10" s="187">
        <f t="shared" si="2"/>
        <v>0.5</v>
      </c>
      <c r="I10" s="53">
        <v>15</v>
      </c>
      <c r="J10" s="187">
        <f t="shared" si="3"/>
        <v>0.19736842105263158</v>
      </c>
      <c r="K10" s="53">
        <v>10</v>
      </c>
      <c r="L10" s="188">
        <f t="shared" si="4"/>
        <v>0.25</v>
      </c>
      <c r="M10" s="138">
        <f t="shared" si="6"/>
        <v>71</v>
      </c>
      <c r="N10" s="75">
        <f t="shared" si="5"/>
        <v>0.24738675958188153</v>
      </c>
    </row>
    <row r="11" spans="1:14" x14ac:dyDescent="0.25">
      <c r="A11" s="78">
        <v>6</v>
      </c>
      <c r="B11" s="134" t="s">
        <v>12</v>
      </c>
      <c r="C11" s="53"/>
      <c r="D11" s="187">
        <f t="shared" si="0"/>
        <v>0</v>
      </c>
      <c r="E11" s="53"/>
      <c r="F11" s="187">
        <f t="shared" si="1"/>
        <v>0</v>
      </c>
      <c r="G11" s="53"/>
      <c r="H11" s="187">
        <f t="shared" si="2"/>
        <v>0</v>
      </c>
      <c r="I11" s="53">
        <v>1</v>
      </c>
      <c r="J11" s="187">
        <f t="shared" si="3"/>
        <v>1.3157894736842105E-2</v>
      </c>
      <c r="K11" s="53">
        <v>1</v>
      </c>
      <c r="L11" s="188">
        <f t="shared" si="4"/>
        <v>2.5000000000000001E-2</v>
      </c>
      <c r="M11" s="138">
        <f t="shared" si="6"/>
        <v>2</v>
      </c>
      <c r="N11" s="75">
        <f t="shared" si="5"/>
        <v>6.9686411149825784E-3</v>
      </c>
    </row>
    <row r="12" spans="1:14" x14ac:dyDescent="0.25">
      <c r="A12" s="78">
        <v>7</v>
      </c>
      <c r="B12" s="134" t="s">
        <v>13</v>
      </c>
      <c r="C12" s="53">
        <v>6</v>
      </c>
      <c r="D12" s="187">
        <f t="shared" si="0"/>
        <v>7.2289156626506021E-2</v>
      </c>
      <c r="E12" s="53">
        <v>9</v>
      </c>
      <c r="F12" s="187">
        <f t="shared" si="1"/>
        <v>0.10714285714285714</v>
      </c>
      <c r="G12" s="53"/>
      <c r="H12" s="187">
        <f t="shared" si="2"/>
        <v>0</v>
      </c>
      <c r="I12" s="53">
        <v>12</v>
      </c>
      <c r="J12" s="187">
        <f t="shared" si="3"/>
        <v>0.15789473684210525</v>
      </c>
      <c r="K12" s="53">
        <v>3</v>
      </c>
      <c r="L12" s="188">
        <f t="shared" si="4"/>
        <v>7.4999999999999997E-2</v>
      </c>
      <c r="M12" s="138">
        <f t="shared" si="6"/>
        <v>30</v>
      </c>
      <c r="N12" s="75">
        <f t="shared" si="5"/>
        <v>0.10452961672473868</v>
      </c>
    </row>
    <row r="13" spans="1:14" x14ac:dyDescent="0.25">
      <c r="A13" s="78">
        <v>8</v>
      </c>
      <c r="B13" s="134" t="s">
        <v>14</v>
      </c>
      <c r="C13" s="53">
        <v>2</v>
      </c>
      <c r="D13" s="187">
        <f t="shared" si="0"/>
        <v>2.4096385542168676E-2</v>
      </c>
      <c r="E13" s="53"/>
      <c r="F13" s="187">
        <f t="shared" si="1"/>
        <v>0</v>
      </c>
      <c r="G13" s="53"/>
      <c r="H13" s="187">
        <f t="shared" si="2"/>
        <v>0</v>
      </c>
      <c r="I13" s="53">
        <v>3</v>
      </c>
      <c r="J13" s="187">
        <f t="shared" si="3"/>
        <v>3.9473684210526314E-2</v>
      </c>
      <c r="K13" s="53"/>
      <c r="L13" s="188">
        <f t="shared" si="4"/>
        <v>0</v>
      </c>
      <c r="M13" s="138">
        <f t="shared" si="6"/>
        <v>5</v>
      </c>
      <c r="N13" s="75">
        <f t="shared" si="5"/>
        <v>1.7421602787456445E-2</v>
      </c>
    </row>
    <row r="14" spans="1:14" ht="15.75" thickBot="1" x14ac:dyDescent="0.3">
      <c r="A14" s="78">
        <v>9</v>
      </c>
      <c r="B14" s="258" t="s">
        <v>15</v>
      </c>
      <c r="C14" s="53">
        <v>18</v>
      </c>
      <c r="D14" s="303">
        <f t="shared" si="0"/>
        <v>0.21686746987951808</v>
      </c>
      <c r="E14" s="53">
        <v>14</v>
      </c>
      <c r="F14" s="303">
        <f t="shared" si="1"/>
        <v>0.16666666666666666</v>
      </c>
      <c r="G14" s="53"/>
      <c r="H14" s="303">
        <f t="shared" si="2"/>
        <v>0</v>
      </c>
      <c r="I14" s="53">
        <v>22</v>
      </c>
      <c r="J14" s="303">
        <f t="shared" si="3"/>
        <v>0.28947368421052633</v>
      </c>
      <c r="K14" s="53">
        <v>10</v>
      </c>
      <c r="L14" s="304">
        <f t="shared" si="4"/>
        <v>0.25</v>
      </c>
      <c r="M14" s="262">
        <f t="shared" si="6"/>
        <v>64</v>
      </c>
      <c r="N14" s="76">
        <f t="shared" si="5"/>
        <v>0.22299651567944251</v>
      </c>
    </row>
    <row r="15" spans="1:14" ht="15.75" thickBot="1" x14ac:dyDescent="0.3">
      <c r="A15" s="10"/>
      <c r="B15" s="11" t="s">
        <v>16</v>
      </c>
      <c r="C15" s="137">
        <f>SUM(C6:C14)</f>
        <v>83</v>
      </c>
      <c r="D15" s="302">
        <f t="shared" si="0"/>
        <v>1</v>
      </c>
      <c r="E15" s="136">
        <f>SUM(E6:E14)</f>
        <v>84</v>
      </c>
      <c r="F15" s="302">
        <f t="shared" si="1"/>
        <v>1</v>
      </c>
      <c r="G15" s="136">
        <f>SUM(G6:G14)</f>
        <v>4</v>
      </c>
      <c r="H15" s="302">
        <f t="shared" si="2"/>
        <v>1</v>
      </c>
      <c r="I15" s="136">
        <f>SUM(I6:I14)</f>
        <v>76</v>
      </c>
      <c r="J15" s="302">
        <f t="shared" si="3"/>
        <v>1</v>
      </c>
      <c r="K15" s="136">
        <f>SUM(K6:K14)</f>
        <v>40</v>
      </c>
      <c r="L15" s="302">
        <f t="shared" si="4"/>
        <v>1</v>
      </c>
      <c r="M15" s="133">
        <f t="shared" si="6"/>
        <v>287</v>
      </c>
      <c r="N15" s="263">
        <f t="shared" si="5"/>
        <v>1</v>
      </c>
    </row>
    <row r="16" spans="1:14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x14ac:dyDescent="0.25">
      <c r="A17" s="14" t="s">
        <v>69</v>
      </c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5.75" thickBot="1" x14ac:dyDescent="0.3">
      <c r="A18" s="16" t="s">
        <v>136</v>
      </c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5.75" thickBot="1" x14ac:dyDescent="0.3">
      <c r="A19" s="1"/>
      <c r="B19" s="13" t="s">
        <v>34</v>
      </c>
      <c r="C19" s="377" t="s">
        <v>66</v>
      </c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29"/>
    </row>
    <row r="20" spans="1:14" ht="15.75" thickBot="1" x14ac:dyDescent="0.3">
      <c r="A20" s="20"/>
      <c r="B20" s="12"/>
      <c r="C20" s="378" t="s">
        <v>2</v>
      </c>
      <c r="D20" s="379"/>
      <c r="E20" s="380" t="s">
        <v>3</v>
      </c>
      <c r="F20" s="379"/>
      <c r="G20" s="380" t="s">
        <v>4</v>
      </c>
      <c r="H20" s="379"/>
      <c r="I20" s="380" t="s">
        <v>5</v>
      </c>
      <c r="J20" s="379"/>
      <c r="K20" s="380" t="s">
        <v>6</v>
      </c>
      <c r="L20" s="379"/>
      <c r="M20" s="381" t="s">
        <v>1</v>
      </c>
      <c r="N20" s="382"/>
    </row>
    <row r="21" spans="1:14" ht="15.75" thickBot="1" x14ac:dyDescent="0.3">
      <c r="A21" s="141"/>
      <c r="B21" s="288"/>
      <c r="C21" s="289" t="s">
        <v>48</v>
      </c>
      <c r="D21" s="289" t="s">
        <v>49</v>
      </c>
      <c r="E21" s="289" t="s">
        <v>48</v>
      </c>
      <c r="F21" s="289" t="s">
        <v>49</v>
      </c>
      <c r="G21" s="289" t="s">
        <v>48</v>
      </c>
      <c r="H21" s="289" t="s">
        <v>49</v>
      </c>
      <c r="I21" s="289" t="s">
        <v>48</v>
      </c>
      <c r="J21" s="289" t="s">
        <v>49</v>
      </c>
      <c r="K21" s="289" t="s">
        <v>48</v>
      </c>
      <c r="L21" s="289" t="s">
        <v>49</v>
      </c>
      <c r="M21" s="189" t="s">
        <v>48</v>
      </c>
      <c r="N21" s="164" t="s">
        <v>49</v>
      </c>
    </row>
    <row r="22" spans="1:14" x14ac:dyDescent="0.25">
      <c r="A22" s="78">
        <v>1</v>
      </c>
      <c r="B22" s="184" t="s">
        <v>7</v>
      </c>
      <c r="C22" s="53">
        <v>70</v>
      </c>
      <c r="D22" s="171">
        <f>C22/$C$31</f>
        <v>4.0626813697040048E-2</v>
      </c>
      <c r="E22" s="53">
        <v>1</v>
      </c>
      <c r="F22" s="171">
        <f>E22/$E$31</f>
        <v>8.5178875638841568E-4</v>
      </c>
      <c r="G22" s="53"/>
      <c r="H22" s="171">
        <f>G22/$G$31</f>
        <v>0</v>
      </c>
      <c r="I22" s="53">
        <v>18</v>
      </c>
      <c r="J22" s="171">
        <f>I22/$I$31</f>
        <v>1.1111111111111112E-2</v>
      </c>
      <c r="K22" s="53">
        <v>3</v>
      </c>
      <c r="L22" s="171">
        <f>K22/$K$31</f>
        <v>3.8809831824062097E-3</v>
      </c>
      <c r="M22" s="138">
        <f>SUM(C22,E22,G22,I22,K22)</f>
        <v>92</v>
      </c>
      <c r="N22" s="143">
        <f>M22/$M$31</f>
        <v>1.7074981440237565E-2</v>
      </c>
    </row>
    <row r="23" spans="1:14" x14ac:dyDescent="0.25">
      <c r="A23" s="78">
        <v>2</v>
      </c>
      <c r="B23" s="135" t="s">
        <v>8</v>
      </c>
      <c r="C23" s="53">
        <v>671</v>
      </c>
      <c r="D23" s="171">
        <f t="shared" ref="D23:D31" si="7">C23/$C$31</f>
        <v>0.38943702843876959</v>
      </c>
      <c r="E23" s="53">
        <v>313</v>
      </c>
      <c r="F23" s="171">
        <f t="shared" ref="F23:F31" si="8">E23/$E$31</f>
        <v>0.26660988074957409</v>
      </c>
      <c r="G23" s="53">
        <v>33</v>
      </c>
      <c r="H23" s="171">
        <f t="shared" ref="H23:H31" si="9">G23/$G$31</f>
        <v>0.33673469387755101</v>
      </c>
      <c r="I23" s="53">
        <v>483</v>
      </c>
      <c r="J23" s="171">
        <f t="shared" ref="J23:J31" si="10">I23/$I$31</f>
        <v>0.29814814814814816</v>
      </c>
      <c r="K23" s="53">
        <v>173</v>
      </c>
      <c r="L23" s="171">
        <f t="shared" ref="L23:L31" si="11">K23/$K$31</f>
        <v>0.2238033635187581</v>
      </c>
      <c r="M23" s="138">
        <f t="shared" ref="M23:M31" si="12">SUM(C23,E23,G23,I23,K23)</f>
        <v>1673</v>
      </c>
      <c r="N23" s="74">
        <f t="shared" ref="N23:N31" si="13">M23/$M$31</f>
        <v>0.31050482553823311</v>
      </c>
    </row>
    <row r="24" spans="1:14" x14ac:dyDescent="0.25">
      <c r="A24" s="78">
        <v>3</v>
      </c>
      <c r="B24" s="135" t="s">
        <v>9</v>
      </c>
      <c r="C24" s="53">
        <v>197</v>
      </c>
      <c r="D24" s="171">
        <f t="shared" si="7"/>
        <v>0.11433546140452699</v>
      </c>
      <c r="E24" s="53">
        <v>118</v>
      </c>
      <c r="F24" s="171">
        <f t="shared" si="8"/>
        <v>0.10051107325383304</v>
      </c>
      <c r="G24" s="53">
        <v>11</v>
      </c>
      <c r="H24" s="171">
        <f t="shared" si="9"/>
        <v>0.11224489795918367</v>
      </c>
      <c r="I24" s="53">
        <v>125</v>
      </c>
      <c r="J24" s="171">
        <f t="shared" si="10"/>
        <v>7.716049382716049E-2</v>
      </c>
      <c r="K24" s="53">
        <v>44</v>
      </c>
      <c r="L24" s="171">
        <f t="shared" si="11"/>
        <v>5.6921086675291076E-2</v>
      </c>
      <c r="M24" s="138">
        <f t="shared" si="12"/>
        <v>495</v>
      </c>
      <c r="N24" s="74">
        <f t="shared" si="13"/>
        <v>9.1870824053452121E-2</v>
      </c>
    </row>
    <row r="25" spans="1:14" x14ac:dyDescent="0.25">
      <c r="A25" s="78">
        <v>4</v>
      </c>
      <c r="B25" s="134" t="s">
        <v>10</v>
      </c>
      <c r="C25" s="53">
        <v>149</v>
      </c>
      <c r="D25" s="171">
        <f t="shared" si="7"/>
        <v>8.647707486941382E-2</v>
      </c>
      <c r="E25" s="53">
        <v>131</v>
      </c>
      <c r="F25" s="171">
        <f t="shared" si="8"/>
        <v>0.11158432708688246</v>
      </c>
      <c r="G25" s="53">
        <v>11</v>
      </c>
      <c r="H25" s="171">
        <f t="shared" si="9"/>
        <v>0.11224489795918367</v>
      </c>
      <c r="I25" s="53">
        <v>147</v>
      </c>
      <c r="J25" s="171">
        <f t="shared" si="10"/>
        <v>9.0740740740740747E-2</v>
      </c>
      <c r="K25" s="53">
        <v>67</v>
      </c>
      <c r="L25" s="171">
        <f t="shared" si="11"/>
        <v>8.6675291073738683E-2</v>
      </c>
      <c r="M25" s="138">
        <f t="shared" si="12"/>
        <v>505</v>
      </c>
      <c r="N25" s="74">
        <f t="shared" si="13"/>
        <v>9.3726800296956195E-2</v>
      </c>
    </row>
    <row r="26" spans="1:14" x14ac:dyDescent="0.25">
      <c r="A26" s="78">
        <v>5</v>
      </c>
      <c r="B26" s="134" t="s">
        <v>11</v>
      </c>
      <c r="C26" s="53">
        <v>180</v>
      </c>
      <c r="D26" s="171">
        <f t="shared" si="7"/>
        <v>0.1044689495066744</v>
      </c>
      <c r="E26" s="53">
        <v>183</v>
      </c>
      <c r="F26" s="171">
        <f t="shared" si="8"/>
        <v>0.15587734241908008</v>
      </c>
      <c r="G26" s="53">
        <v>10</v>
      </c>
      <c r="H26" s="171">
        <f t="shared" si="9"/>
        <v>0.10204081632653061</v>
      </c>
      <c r="I26" s="53">
        <v>212</v>
      </c>
      <c r="J26" s="171">
        <f t="shared" si="10"/>
        <v>0.1308641975308642</v>
      </c>
      <c r="K26" s="53">
        <v>75</v>
      </c>
      <c r="L26" s="171">
        <f t="shared" si="11"/>
        <v>9.7024579560155241E-2</v>
      </c>
      <c r="M26" s="138">
        <f t="shared" si="12"/>
        <v>660</v>
      </c>
      <c r="N26" s="74">
        <f t="shared" si="13"/>
        <v>0.12249443207126949</v>
      </c>
    </row>
    <row r="27" spans="1:14" x14ac:dyDescent="0.25">
      <c r="A27" s="78">
        <v>6</v>
      </c>
      <c r="B27" s="134" t="s">
        <v>12</v>
      </c>
      <c r="C27" s="53">
        <v>7</v>
      </c>
      <c r="D27" s="171">
        <f t="shared" si="7"/>
        <v>4.0626813697040047E-3</v>
      </c>
      <c r="E27" s="53">
        <v>4</v>
      </c>
      <c r="F27" s="171">
        <f t="shared" si="8"/>
        <v>3.4071550255536627E-3</v>
      </c>
      <c r="G27" s="53">
        <v>5</v>
      </c>
      <c r="H27" s="171">
        <f t="shared" si="9"/>
        <v>5.1020408163265307E-2</v>
      </c>
      <c r="I27" s="53">
        <v>5</v>
      </c>
      <c r="J27" s="171">
        <f t="shared" si="10"/>
        <v>3.0864197530864196E-3</v>
      </c>
      <c r="K27" s="53">
        <v>5</v>
      </c>
      <c r="L27" s="171">
        <f t="shared" si="11"/>
        <v>6.4683053040103496E-3</v>
      </c>
      <c r="M27" s="138">
        <f t="shared" si="12"/>
        <v>26</v>
      </c>
      <c r="N27" s="74">
        <f t="shared" si="13"/>
        <v>4.8255382331106158E-3</v>
      </c>
    </row>
    <row r="28" spans="1:14" x14ac:dyDescent="0.25">
      <c r="A28" s="78">
        <v>7</v>
      </c>
      <c r="B28" s="134" t="s">
        <v>13</v>
      </c>
      <c r="C28" s="53">
        <v>184</v>
      </c>
      <c r="D28" s="171">
        <f t="shared" si="7"/>
        <v>0.10679048171793383</v>
      </c>
      <c r="E28" s="53">
        <v>150</v>
      </c>
      <c r="F28" s="171">
        <f t="shared" si="8"/>
        <v>0.12776831345826234</v>
      </c>
      <c r="G28" s="53">
        <v>12</v>
      </c>
      <c r="H28" s="171">
        <f t="shared" si="9"/>
        <v>0.12244897959183673</v>
      </c>
      <c r="I28" s="53">
        <v>240</v>
      </c>
      <c r="J28" s="171">
        <f t="shared" si="10"/>
        <v>0.14814814814814814</v>
      </c>
      <c r="K28" s="53">
        <v>143</v>
      </c>
      <c r="L28" s="171">
        <f t="shared" si="11"/>
        <v>0.18499353169469598</v>
      </c>
      <c r="M28" s="138">
        <f t="shared" si="12"/>
        <v>729</v>
      </c>
      <c r="N28" s="74">
        <f t="shared" si="13"/>
        <v>0.13530066815144767</v>
      </c>
    </row>
    <row r="29" spans="1:14" x14ac:dyDescent="0.25">
      <c r="A29" s="78">
        <v>8</v>
      </c>
      <c r="B29" s="134" t="s">
        <v>14</v>
      </c>
      <c r="C29" s="53">
        <v>35</v>
      </c>
      <c r="D29" s="171">
        <f t="shared" si="7"/>
        <v>2.0313406848520024E-2</v>
      </c>
      <c r="E29" s="53">
        <v>30</v>
      </c>
      <c r="F29" s="171">
        <f t="shared" si="8"/>
        <v>2.5553662691652469E-2</v>
      </c>
      <c r="G29" s="53">
        <v>1</v>
      </c>
      <c r="H29" s="171">
        <f t="shared" si="9"/>
        <v>1.020408163265306E-2</v>
      </c>
      <c r="I29" s="53">
        <v>39</v>
      </c>
      <c r="J29" s="171">
        <f t="shared" si="10"/>
        <v>2.4074074074074074E-2</v>
      </c>
      <c r="K29" s="53">
        <v>18</v>
      </c>
      <c r="L29" s="171">
        <f t="shared" si="11"/>
        <v>2.3285899094437259E-2</v>
      </c>
      <c r="M29" s="138">
        <f t="shared" si="12"/>
        <v>123</v>
      </c>
      <c r="N29" s="74">
        <f t="shared" si="13"/>
        <v>2.2828507795100223E-2</v>
      </c>
    </row>
    <row r="30" spans="1:14" ht="15.75" thickBot="1" x14ac:dyDescent="0.3">
      <c r="A30" s="78">
        <v>9</v>
      </c>
      <c r="B30" s="258" t="s">
        <v>15</v>
      </c>
      <c r="C30" s="53">
        <v>230</v>
      </c>
      <c r="D30" s="171">
        <f t="shared" si="7"/>
        <v>0.1334881021474173</v>
      </c>
      <c r="E30" s="53">
        <v>244</v>
      </c>
      <c r="F30" s="171">
        <f t="shared" si="8"/>
        <v>0.20783645655877342</v>
      </c>
      <c r="G30" s="53">
        <v>15</v>
      </c>
      <c r="H30" s="171">
        <f t="shared" si="9"/>
        <v>0.15306122448979592</v>
      </c>
      <c r="I30" s="53">
        <v>351</v>
      </c>
      <c r="J30" s="171">
        <f t="shared" si="10"/>
        <v>0.21666666666666667</v>
      </c>
      <c r="K30" s="53">
        <v>245</v>
      </c>
      <c r="L30" s="171">
        <f t="shared" si="11"/>
        <v>0.31694695989650712</v>
      </c>
      <c r="M30" s="262">
        <f t="shared" si="12"/>
        <v>1085</v>
      </c>
      <c r="N30" s="259">
        <f t="shared" si="13"/>
        <v>0.20137342242019302</v>
      </c>
    </row>
    <row r="31" spans="1:14" ht="15.75" thickBot="1" x14ac:dyDescent="0.3">
      <c r="A31" s="10"/>
      <c r="B31" s="11" t="s">
        <v>16</v>
      </c>
      <c r="C31" s="136">
        <f>SUM(C22:C30)</f>
        <v>1723</v>
      </c>
      <c r="D31" s="152">
        <f t="shared" si="7"/>
        <v>1</v>
      </c>
      <c r="E31" s="137">
        <f>SUM(E22:E30)</f>
        <v>1174</v>
      </c>
      <c r="F31" s="152">
        <f t="shared" si="8"/>
        <v>1</v>
      </c>
      <c r="G31" s="137">
        <f>SUM(G22:G30)</f>
        <v>98</v>
      </c>
      <c r="H31" s="152">
        <f t="shared" si="9"/>
        <v>1</v>
      </c>
      <c r="I31" s="137">
        <f>SUM(I22:I30)</f>
        <v>1620</v>
      </c>
      <c r="J31" s="152">
        <f t="shared" si="10"/>
        <v>1</v>
      </c>
      <c r="K31" s="137">
        <f>SUM(K22:K30)</f>
        <v>773</v>
      </c>
      <c r="L31" s="152">
        <f t="shared" si="11"/>
        <v>1</v>
      </c>
      <c r="M31" s="261">
        <f t="shared" si="12"/>
        <v>5388</v>
      </c>
      <c r="N31" s="260">
        <f t="shared" si="13"/>
        <v>1</v>
      </c>
    </row>
    <row r="32" spans="1:14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x14ac:dyDescent="0.25">
      <c r="A34" s="14" t="s">
        <v>75</v>
      </c>
      <c r="B34" s="19"/>
      <c r="C34" s="19"/>
      <c r="D34" s="19"/>
      <c r="E34" s="19"/>
      <c r="F34" s="19"/>
      <c r="G34" s="19"/>
      <c r="H34" s="19"/>
      <c r="I34" s="19"/>
      <c r="J34" s="17"/>
      <c r="K34" s="17"/>
      <c r="L34" s="17"/>
      <c r="M34" s="17"/>
      <c r="N34" s="17"/>
    </row>
    <row r="35" spans="1:14" ht="15.75" thickBot="1" x14ac:dyDescent="0.3">
      <c r="A35" s="19" t="s">
        <v>137</v>
      </c>
      <c r="B35" s="19"/>
      <c r="C35" s="19"/>
      <c r="D35" s="19"/>
      <c r="E35" s="19"/>
      <c r="F35" s="19"/>
      <c r="G35" s="19"/>
      <c r="H35" s="19"/>
      <c r="I35" s="19"/>
      <c r="J35" s="17"/>
      <c r="K35" s="17"/>
      <c r="L35" s="17"/>
      <c r="M35" s="17"/>
      <c r="N35" s="17"/>
    </row>
    <row r="36" spans="1:14" ht="15" customHeight="1" x14ac:dyDescent="0.25">
      <c r="A36" s="1"/>
      <c r="B36" s="13" t="s">
        <v>34</v>
      </c>
      <c r="C36" s="371" t="s">
        <v>67</v>
      </c>
      <c r="D36" s="372"/>
      <c r="E36" s="372"/>
      <c r="F36" s="372"/>
      <c r="G36" s="372"/>
      <c r="H36" s="373"/>
      <c r="I36" s="17"/>
      <c r="J36" s="17"/>
      <c r="K36" s="17"/>
      <c r="L36" s="17"/>
      <c r="M36" s="17"/>
      <c r="N36" s="17"/>
    </row>
    <row r="37" spans="1:14" ht="29.25" customHeight="1" thickBot="1" x14ac:dyDescent="0.3">
      <c r="A37" s="140"/>
      <c r="B37" s="2"/>
      <c r="C37" s="374"/>
      <c r="D37" s="375"/>
      <c r="E37" s="375"/>
      <c r="F37" s="375"/>
      <c r="G37" s="375"/>
      <c r="H37" s="376"/>
      <c r="I37" s="17"/>
      <c r="J37" s="17"/>
      <c r="K37" s="17"/>
      <c r="L37" s="17"/>
      <c r="M37" s="17"/>
      <c r="N37" s="17"/>
    </row>
    <row r="38" spans="1:14" ht="15.75" thickBot="1" x14ac:dyDescent="0.3">
      <c r="A38" s="141"/>
      <c r="B38" s="141"/>
      <c r="C38" s="4" t="s">
        <v>2</v>
      </c>
      <c r="D38" s="145" t="s">
        <v>3</v>
      </c>
      <c r="E38" s="4" t="s">
        <v>76</v>
      </c>
      <c r="F38" s="3" t="s">
        <v>5</v>
      </c>
      <c r="G38" s="4" t="s">
        <v>6</v>
      </c>
      <c r="H38" s="4" t="s">
        <v>1</v>
      </c>
      <c r="I38" s="17"/>
      <c r="J38" s="17"/>
      <c r="K38" s="17"/>
      <c r="L38" s="17"/>
      <c r="M38" s="17"/>
      <c r="N38" s="17"/>
    </row>
    <row r="39" spans="1:14" x14ac:dyDescent="0.25">
      <c r="A39" s="5">
        <v>1</v>
      </c>
      <c r="B39" s="6" t="s">
        <v>7</v>
      </c>
      <c r="C39" s="146">
        <f>C6/C22</f>
        <v>1.4285714285714285E-2</v>
      </c>
      <c r="D39" s="147">
        <f>E6/E22</f>
        <v>0</v>
      </c>
      <c r="E39" s="79" t="e">
        <f>G6/G22</f>
        <v>#DIV/0!</v>
      </c>
      <c r="F39" s="79">
        <f>I6/I22</f>
        <v>5.5555555555555552E-2</v>
      </c>
      <c r="G39" s="79">
        <f t="shared" ref="G39:G48" si="14">K6/K22</f>
        <v>0</v>
      </c>
      <c r="H39" s="82">
        <f t="shared" ref="H39:H48" si="15">M6/M22</f>
        <v>2.1739130434782608E-2</v>
      </c>
      <c r="I39" s="17"/>
      <c r="J39" s="17"/>
      <c r="K39" s="17"/>
      <c r="L39" s="17"/>
      <c r="M39" s="17"/>
      <c r="N39" s="17"/>
    </row>
    <row r="40" spans="1:14" x14ac:dyDescent="0.25">
      <c r="A40" s="5">
        <v>2</v>
      </c>
      <c r="B40" s="7" t="s">
        <v>8</v>
      </c>
      <c r="C40" s="79">
        <f t="shared" ref="C40:C48" si="16">C7/C23</f>
        <v>3.8748137108792845E-2</v>
      </c>
      <c r="D40" s="79">
        <f t="shared" ref="D40:D48" si="17">E7/E23</f>
        <v>2.5559105431309903E-2</v>
      </c>
      <c r="E40" s="79">
        <f t="shared" ref="E40:E48" si="18">G7/G23</f>
        <v>0</v>
      </c>
      <c r="F40" s="79">
        <f t="shared" ref="F40:F48" si="19">I7/I23</f>
        <v>2.6915113871635612E-2</v>
      </c>
      <c r="G40" s="79">
        <f t="shared" si="14"/>
        <v>4.046242774566474E-2</v>
      </c>
      <c r="H40" s="82">
        <f t="shared" si="15"/>
        <v>3.2277346084877465E-2</v>
      </c>
      <c r="I40" s="17"/>
      <c r="J40" s="17"/>
      <c r="K40" s="17"/>
      <c r="L40" s="17"/>
      <c r="M40" s="17"/>
      <c r="N40" s="17"/>
    </row>
    <row r="41" spans="1:14" x14ac:dyDescent="0.25">
      <c r="A41" s="5">
        <v>3</v>
      </c>
      <c r="B41" s="8" t="s">
        <v>9</v>
      </c>
      <c r="C41" s="79">
        <f t="shared" si="16"/>
        <v>4.5685279187817257E-2</v>
      </c>
      <c r="D41" s="79">
        <f t="shared" si="17"/>
        <v>0.11016949152542373</v>
      </c>
      <c r="E41" s="79">
        <f t="shared" si="18"/>
        <v>0</v>
      </c>
      <c r="F41" s="79">
        <f t="shared" si="19"/>
        <v>3.2000000000000001E-2</v>
      </c>
      <c r="G41" s="79">
        <f t="shared" si="14"/>
        <v>9.0909090909090912E-2</v>
      </c>
      <c r="H41" s="82">
        <f t="shared" si="15"/>
        <v>6.0606060606060608E-2</v>
      </c>
      <c r="I41" s="17"/>
      <c r="J41" s="17"/>
      <c r="K41" s="17"/>
      <c r="L41" s="17"/>
      <c r="M41" s="17"/>
      <c r="N41" s="17"/>
    </row>
    <row r="42" spans="1:14" x14ac:dyDescent="0.25">
      <c r="A42" s="5">
        <v>4</v>
      </c>
      <c r="B42" s="9" t="s">
        <v>10</v>
      </c>
      <c r="C42" s="79">
        <f t="shared" si="16"/>
        <v>4.0268456375838924E-2</v>
      </c>
      <c r="D42" s="79">
        <f t="shared" si="17"/>
        <v>8.3969465648854963E-2</v>
      </c>
      <c r="E42" s="79">
        <f t="shared" si="18"/>
        <v>0.18181818181818182</v>
      </c>
      <c r="F42" s="79">
        <f t="shared" si="19"/>
        <v>3.4013605442176874E-2</v>
      </c>
      <c r="G42" s="79">
        <f t="shared" si="14"/>
        <v>7.4626865671641784E-2</v>
      </c>
      <c r="H42" s="82">
        <f t="shared" si="15"/>
        <v>5.7425742574257428E-2</v>
      </c>
      <c r="I42" s="17"/>
      <c r="J42" s="17"/>
      <c r="K42" s="17"/>
      <c r="L42" s="17"/>
      <c r="M42" s="17"/>
      <c r="N42" s="17"/>
    </row>
    <row r="43" spans="1:14" x14ac:dyDescent="0.25">
      <c r="A43" s="5">
        <v>5</v>
      </c>
      <c r="B43" s="6" t="s">
        <v>11</v>
      </c>
      <c r="C43" s="79">
        <f t="shared" si="16"/>
        <v>8.3333333333333329E-2</v>
      </c>
      <c r="D43" s="79">
        <f t="shared" si="17"/>
        <v>0.15846994535519127</v>
      </c>
      <c r="E43" s="79">
        <f t="shared" si="18"/>
        <v>0.2</v>
      </c>
      <c r="F43" s="79">
        <f t="shared" si="19"/>
        <v>7.0754716981132074E-2</v>
      </c>
      <c r="G43" s="79">
        <f t="shared" si="14"/>
        <v>0.13333333333333333</v>
      </c>
      <c r="H43" s="82">
        <f t="shared" si="15"/>
        <v>0.10757575757575757</v>
      </c>
      <c r="I43" s="17"/>
      <c r="J43" s="17"/>
      <c r="K43" s="17"/>
      <c r="L43" s="17"/>
      <c r="M43" s="17"/>
      <c r="N43" s="17"/>
    </row>
    <row r="44" spans="1:14" x14ac:dyDescent="0.25">
      <c r="A44" s="5">
        <v>6</v>
      </c>
      <c r="B44" s="9" t="s">
        <v>12</v>
      </c>
      <c r="C44" s="79">
        <f t="shared" si="16"/>
        <v>0</v>
      </c>
      <c r="D44" s="79">
        <f t="shared" si="17"/>
        <v>0</v>
      </c>
      <c r="E44" s="79">
        <f t="shared" si="18"/>
        <v>0</v>
      </c>
      <c r="F44" s="79">
        <f t="shared" si="19"/>
        <v>0.2</v>
      </c>
      <c r="G44" s="79">
        <f t="shared" si="14"/>
        <v>0.2</v>
      </c>
      <c r="H44" s="82">
        <f t="shared" si="15"/>
        <v>7.6923076923076927E-2</v>
      </c>
      <c r="I44" s="17"/>
      <c r="J44" s="17"/>
      <c r="K44" s="17"/>
      <c r="L44" s="17"/>
      <c r="M44" s="17"/>
      <c r="N44" s="17"/>
    </row>
    <row r="45" spans="1:14" x14ac:dyDescent="0.25">
      <c r="A45" s="5">
        <v>7</v>
      </c>
      <c r="B45" s="62" t="s">
        <v>13</v>
      </c>
      <c r="C45" s="79">
        <f t="shared" si="16"/>
        <v>3.2608695652173912E-2</v>
      </c>
      <c r="D45" s="79">
        <f t="shared" si="17"/>
        <v>0.06</v>
      </c>
      <c r="E45" s="79">
        <f t="shared" si="18"/>
        <v>0</v>
      </c>
      <c r="F45" s="79">
        <f t="shared" si="19"/>
        <v>0.05</v>
      </c>
      <c r="G45" s="79">
        <f t="shared" si="14"/>
        <v>2.097902097902098E-2</v>
      </c>
      <c r="H45" s="82">
        <f t="shared" si="15"/>
        <v>4.1152263374485597E-2</v>
      </c>
      <c r="I45" s="17"/>
      <c r="J45" s="17"/>
      <c r="K45" s="17"/>
      <c r="L45" s="17"/>
      <c r="M45" s="17"/>
      <c r="N45" s="17"/>
    </row>
    <row r="46" spans="1:14" x14ac:dyDescent="0.25">
      <c r="A46" s="5">
        <v>8</v>
      </c>
      <c r="B46" s="63" t="s">
        <v>14</v>
      </c>
      <c r="C46" s="79">
        <f t="shared" si="16"/>
        <v>5.7142857142857141E-2</v>
      </c>
      <c r="D46" s="79">
        <f t="shared" si="17"/>
        <v>0</v>
      </c>
      <c r="E46" s="79">
        <f t="shared" si="18"/>
        <v>0</v>
      </c>
      <c r="F46" s="79">
        <f t="shared" si="19"/>
        <v>7.6923076923076927E-2</v>
      </c>
      <c r="G46" s="79">
        <f t="shared" si="14"/>
        <v>0</v>
      </c>
      <c r="H46" s="82">
        <f t="shared" si="15"/>
        <v>4.065040650406504E-2</v>
      </c>
      <c r="I46" s="17"/>
      <c r="J46" s="17"/>
      <c r="K46" s="17"/>
      <c r="L46" s="17"/>
      <c r="M46" s="17"/>
      <c r="N46" s="17"/>
    </row>
    <row r="47" spans="1:14" ht="15.75" thickBot="1" x14ac:dyDescent="0.3">
      <c r="A47" s="5">
        <v>9</v>
      </c>
      <c r="B47" s="62" t="s">
        <v>15</v>
      </c>
      <c r="C47" s="80">
        <f t="shared" si="16"/>
        <v>7.8260869565217397E-2</v>
      </c>
      <c r="D47" s="79">
        <f t="shared" si="17"/>
        <v>5.737704918032787E-2</v>
      </c>
      <c r="E47" s="23">
        <f t="shared" si="18"/>
        <v>0</v>
      </c>
      <c r="F47" s="79">
        <f t="shared" si="19"/>
        <v>6.2678062678062682E-2</v>
      </c>
      <c r="G47" s="81">
        <f t="shared" si="14"/>
        <v>4.0816326530612242E-2</v>
      </c>
      <c r="H47" s="82">
        <f t="shared" si="15"/>
        <v>5.8986175115207373E-2</v>
      </c>
      <c r="I47" s="17"/>
      <c r="J47" s="17"/>
      <c r="K47" s="17"/>
      <c r="L47" s="17"/>
      <c r="M47" s="17"/>
      <c r="N47" s="17"/>
    </row>
    <row r="48" spans="1:14" ht="15.75" thickBot="1" x14ac:dyDescent="0.3">
      <c r="A48" s="10"/>
      <c r="B48" s="11" t="s">
        <v>16</v>
      </c>
      <c r="C48" s="83">
        <f t="shared" si="16"/>
        <v>4.8171793383633199E-2</v>
      </c>
      <c r="D48" s="83">
        <f t="shared" si="17"/>
        <v>7.1550255536626917E-2</v>
      </c>
      <c r="E48" s="83">
        <f t="shared" si="18"/>
        <v>4.0816326530612242E-2</v>
      </c>
      <c r="F48" s="83">
        <f t="shared" si="19"/>
        <v>4.6913580246913583E-2</v>
      </c>
      <c r="G48" s="83">
        <f t="shared" si="14"/>
        <v>5.1746442432082797E-2</v>
      </c>
      <c r="H48" s="139">
        <f t="shared" si="15"/>
        <v>5.3266518188567188E-2</v>
      </c>
      <c r="I48" s="17"/>
      <c r="J48" s="17"/>
      <c r="K48" s="17"/>
      <c r="L48" s="17"/>
      <c r="M48" s="17"/>
      <c r="N48" s="17"/>
    </row>
  </sheetData>
  <mergeCells count="15">
    <mergeCell ref="C3:N3"/>
    <mergeCell ref="C4:D4"/>
    <mergeCell ref="E4:F4"/>
    <mergeCell ref="G4:H4"/>
    <mergeCell ref="I4:J4"/>
    <mergeCell ref="K4:L4"/>
    <mergeCell ref="M4:N4"/>
    <mergeCell ref="C36:H37"/>
    <mergeCell ref="C19:N19"/>
    <mergeCell ref="C20:D20"/>
    <mergeCell ref="E20:F20"/>
    <mergeCell ref="G20:H20"/>
    <mergeCell ref="I20:J20"/>
    <mergeCell ref="K20:L20"/>
    <mergeCell ref="M20:N20"/>
  </mergeCells>
  <phoneticPr fontId="0" type="noConversion"/>
  <pageMargins left="0.7" right="0.7" top="0.75" bottom="0.75" header="0.3" footer="0.3"/>
  <pageSetup paperSize="9" scale="88" orientation="landscape" r:id="rId1"/>
  <rowBreaks count="1" manualBreakCount="1">
    <brk id="3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Normal="100" workbookViewId="0">
      <selection activeCell="O16" sqref="O16"/>
    </sheetView>
  </sheetViews>
  <sheetFormatPr defaultRowHeight="15" x14ac:dyDescent="0.25"/>
  <cols>
    <col min="1" max="1" width="1.42578125" customWidth="1"/>
    <col min="2" max="2" width="23.140625" bestFit="1" customWidth="1"/>
    <col min="3" max="3" width="6.28515625" customWidth="1"/>
    <col min="4" max="4" width="7.28515625" customWidth="1"/>
    <col min="5" max="5" width="6.140625" customWidth="1"/>
    <col min="6" max="6" width="7" customWidth="1"/>
    <col min="7" max="7" width="5.7109375" customWidth="1"/>
    <col min="8" max="8" width="8.42578125" customWidth="1"/>
    <col min="9" max="9" width="6" customWidth="1"/>
    <col min="10" max="10" width="7.28515625" customWidth="1"/>
    <col min="11" max="11" width="5.28515625" customWidth="1"/>
    <col min="12" max="12" width="7.28515625" customWidth="1"/>
    <col min="13" max="13" width="6.28515625" customWidth="1"/>
    <col min="14" max="14" width="7.85546875" customWidth="1"/>
    <col min="15" max="15" width="6.28515625" customWidth="1"/>
    <col min="16" max="16" width="7.42578125" customWidth="1"/>
    <col min="18" max="26" width="9.140625" style="264"/>
  </cols>
  <sheetData>
    <row r="1" spans="1:26" x14ac:dyDescent="0.25">
      <c r="A1" s="24" t="s">
        <v>70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26" ht="15.75" thickBot="1" x14ac:dyDescent="0.3">
      <c r="A2" s="26" t="s">
        <v>121</v>
      </c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26" ht="15.75" thickBot="1" x14ac:dyDescent="0.3">
      <c r="A3" s="70"/>
      <c r="B3" s="4" t="s">
        <v>24</v>
      </c>
      <c r="C3" s="381" t="s">
        <v>0</v>
      </c>
      <c r="D3" s="381"/>
      <c r="E3" s="381"/>
      <c r="F3" s="381"/>
      <c r="G3" s="381"/>
      <c r="H3" s="381"/>
      <c r="I3" s="381"/>
      <c r="J3" s="381"/>
      <c r="K3" s="381"/>
      <c r="L3" s="381"/>
      <c r="M3" s="86"/>
      <c r="N3" s="86"/>
      <c r="O3" s="86"/>
      <c r="P3" s="87"/>
    </row>
    <row r="4" spans="1:26" ht="15.75" thickBot="1" x14ac:dyDescent="0.3">
      <c r="A4" s="71"/>
      <c r="B4" s="1"/>
      <c r="C4" s="335" t="s">
        <v>38</v>
      </c>
      <c r="D4" s="393"/>
      <c r="E4" s="330" t="s">
        <v>36</v>
      </c>
      <c r="F4" s="331"/>
      <c r="G4" s="330" t="s">
        <v>35</v>
      </c>
      <c r="H4" s="331"/>
      <c r="I4" s="334" t="s">
        <v>37</v>
      </c>
      <c r="J4" s="331"/>
      <c r="K4" s="334" t="s">
        <v>39</v>
      </c>
      <c r="L4" s="331"/>
      <c r="M4" s="396" t="s">
        <v>125</v>
      </c>
      <c r="N4" s="397"/>
      <c r="O4" s="394" t="s">
        <v>124</v>
      </c>
      <c r="P4" s="395"/>
    </row>
    <row r="5" spans="1:26" ht="15.75" thickBot="1" x14ac:dyDescent="0.3">
      <c r="A5" s="71"/>
      <c r="B5" s="318"/>
      <c r="C5" s="197" t="s">
        <v>50</v>
      </c>
      <c r="D5" s="197" t="s">
        <v>49</v>
      </c>
      <c r="E5" s="197" t="s">
        <v>50</v>
      </c>
      <c r="F5" s="197" t="s">
        <v>49</v>
      </c>
      <c r="G5" s="197" t="s">
        <v>50</v>
      </c>
      <c r="H5" s="197" t="s">
        <v>49</v>
      </c>
      <c r="I5" s="197" t="s">
        <v>50</v>
      </c>
      <c r="J5" s="197" t="s">
        <v>49</v>
      </c>
      <c r="K5" s="197" t="s">
        <v>50</v>
      </c>
      <c r="L5" s="197" t="s">
        <v>49</v>
      </c>
      <c r="M5" s="319" t="s">
        <v>50</v>
      </c>
      <c r="N5" s="319" t="s">
        <v>49</v>
      </c>
      <c r="O5" s="148" t="s">
        <v>50</v>
      </c>
      <c r="P5" s="149" t="s">
        <v>49</v>
      </c>
    </row>
    <row r="6" spans="1:26" x14ac:dyDescent="0.25">
      <c r="A6" s="67"/>
      <c r="B6" s="236" t="s">
        <v>17</v>
      </c>
      <c r="C6" s="195">
        <v>262</v>
      </c>
      <c r="D6" s="171">
        <f>C6/$C$13</f>
        <v>0.82131661442006265</v>
      </c>
      <c r="E6" s="195">
        <v>173</v>
      </c>
      <c r="F6" s="171">
        <f>E6/$E$13</f>
        <v>0.80841121495327106</v>
      </c>
      <c r="G6" s="195">
        <v>15</v>
      </c>
      <c r="H6" s="171">
        <f>G6/$G$13</f>
        <v>0.83333333333333337</v>
      </c>
      <c r="I6" s="195">
        <v>252</v>
      </c>
      <c r="J6" s="171">
        <f>I6/$I$13</f>
        <v>0.74117647058823533</v>
      </c>
      <c r="K6" s="195">
        <v>71</v>
      </c>
      <c r="L6" s="171">
        <f>K6/$K$13</f>
        <v>0.52592592592592591</v>
      </c>
      <c r="M6" s="290">
        <v>727</v>
      </c>
      <c r="N6" s="237">
        <v>0.76011994002998495</v>
      </c>
      <c r="O6" s="321">
        <f t="shared" ref="O6:O12" si="0">SUM(C6,E6,G6,I6,K6)</f>
        <v>773</v>
      </c>
      <c r="P6" s="322">
        <f>O6/$O$13</f>
        <v>0.75341130604288498</v>
      </c>
    </row>
    <row r="7" spans="1:26" x14ac:dyDescent="0.25">
      <c r="A7" s="67"/>
      <c r="B7" s="238" t="s">
        <v>18</v>
      </c>
      <c r="C7" s="195">
        <v>26</v>
      </c>
      <c r="D7" s="171">
        <f t="shared" ref="D7:D13" si="1">C7/$C$13</f>
        <v>8.1504702194357362E-2</v>
      </c>
      <c r="E7" s="195">
        <v>25</v>
      </c>
      <c r="F7" s="171">
        <f t="shared" ref="F7:F13" si="2">E7/$E$13</f>
        <v>0.11682242990654206</v>
      </c>
      <c r="G7" s="195">
        <v>2</v>
      </c>
      <c r="H7" s="171">
        <f t="shared" ref="H7:H13" si="3">G7/$G$13</f>
        <v>0.1111111111111111</v>
      </c>
      <c r="I7" s="195">
        <v>22</v>
      </c>
      <c r="J7" s="171">
        <f t="shared" ref="J7:J13" si="4">I7/$I$13</f>
        <v>6.4705882352941183E-2</v>
      </c>
      <c r="K7" s="195">
        <v>9</v>
      </c>
      <c r="L7" s="171">
        <f t="shared" ref="L7:L13" si="5">K7/$K$13</f>
        <v>6.6666666666666666E-2</v>
      </c>
      <c r="M7" s="290">
        <v>66</v>
      </c>
      <c r="N7" s="237">
        <v>0.10944527736131934</v>
      </c>
      <c r="O7" s="321">
        <f t="shared" si="0"/>
        <v>84</v>
      </c>
      <c r="P7" s="323">
        <f t="shared" ref="P7:P13" si="6">O7/$O$13</f>
        <v>8.1871345029239762E-2</v>
      </c>
      <c r="T7" s="265"/>
      <c r="U7" s="265"/>
      <c r="V7" s="265"/>
      <c r="W7" s="265"/>
      <c r="X7" s="265"/>
      <c r="Y7" s="265"/>
      <c r="Z7" s="265"/>
    </row>
    <row r="8" spans="1:26" ht="26.25" x14ac:dyDescent="0.25">
      <c r="A8" s="67"/>
      <c r="B8" s="238" t="s">
        <v>19</v>
      </c>
      <c r="C8" s="195">
        <v>11</v>
      </c>
      <c r="D8" s="171">
        <f t="shared" si="1"/>
        <v>3.4482758620689655E-2</v>
      </c>
      <c r="E8" s="195">
        <v>3</v>
      </c>
      <c r="F8" s="171">
        <f t="shared" si="2"/>
        <v>1.4018691588785047E-2</v>
      </c>
      <c r="G8" s="195">
        <v>1</v>
      </c>
      <c r="H8" s="171">
        <f t="shared" si="3"/>
        <v>5.5555555555555552E-2</v>
      </c>
      <c r="I8" s="195">
        <v>4</v>
      </c>
      <c r="J8" s="171">
        <f t="shared" si="4"/>
        <v>1.1764705882352941E-2</v>
      </c>
      <c r="K8" s="195">
        <v>6</v>
      </c>
      <c r="L8" s="171">
        <f t="shared" si="5"/>
        <v>4.4444444444444446E-2</v>
      </c>
      <c r="M8" s="290">
        <v>10</v>
      </c>
      <c r="N8" s="237">
        <v>2.3988005997001498E-2</v>
      </c>
      <c r="O8" s="321">
        <f t="shared" si="0"/>
        <v>25</v>
      </c>
      <c r="P8" s="323">
        <f t="shared" si="6"/>
        <v>2.4366471734892786E-2</v>
      </c>
      <c r="T8" s="291"/>
      <c r="U8" s="266"/>
      <c r="V8" s="266"/>
      <c r="W8" s="266"/>
      <c r="X8" s="266"/>
      <c r="Y8" s="266"/>
      <c r="Z8" s="266"/>
    </row>
    <row r="9" spans="1:26" x14ac:dyDescent="0.25">
      <c r="A9" s="67"/>
      <c r="B9" s="236" t="s">
        <v>20</v>
      </c>
      <c r="C9" s="195">
        <v>1</v>
      </c>
      <c r="D9" s="171">
        <f t="shared" si="1"/>
        <v>3.134796238244514E-3</v>
      </c>
      <c r="E9" s="195">
        <v>3</v>
      </c>
      <c r="F9" s="171">
        <f t="shared" si="2"/>
        <v>1.4018691588785047E-2</v>
      </c>
      <c r="G9" s="195"/>
      <c r="H9" s="171">
        <f t="shared" si="3"/>
        <v>0</v>
      </c>
      <c r="I9" s="195">
        <v>5</v>
      </c>
      <c r="J9" s="171">
        <f t="shared" si="4"/>
        <v>1.4705882352941176E-2</v>
      </c>
      <c r="K9" s="195">
        <v>6</v>
      </c>
      <c r="L9" s="171">
        <f t="shared" si="5"/>
        <v>4.4444444444444446E-2</v>
      </c>
      <c r="M9" s="290">
        <v>4</v>
      </c>
      <c r="N9" s="237">
        <v>1.6491754122938532E-2</v>
      </c>
      <c r="O9" s="321">
        <f t="shared" si="0"/>
        <v>15</v>
      </c>
      <c r="P9" s="323">
        <f t="shared" si="6"/>
        <v>1.4619883040935672E-2</v>
      </c>
      <c r="T9" s="291"/>
      <c r="U9" s="266"/>
      <c r="V9" s="266"/>
      <c r="W9" s="266"/>
      <c r="X9" s="266"/>
      <c r="Y9" s="266"/>
      <c r="Z9" s="266"/>
    </row>
    <row r="10" spans="1:26" ht="16.5" customHeight="1" x14ac:dyDescent="0.25">
      <c r="A10" s="67"/>
      <c r="B10" s="236" t="s">
        <v>21</v>
      </c>
      <c r="C10" s="195">
        <v>9</v>
      </c>
      <c r="D10" s="171">
        <f t="shared" si="1"/>
        <v>2.8213166144200628E-2</v>
      </c>
      <c r="E10" s="195">
        <v>6</v>
      </c>
      <c r="F10" s="171">
        <f t="shared" si="2"/>
        <v>2.8037383177570093E-2</v>
      </c>
      <c r="G10" s="195"/>
      <c r="H10" s="171">
        <f t="shared" si="3"/>
        <v>0</v>
      </c>
      <c r="I10" s="195">
        <v>9</v>
      </c>
      <c r="J10" s="171">
        <f t="shared" si="4"/>
        <v>2.6470588235294117E-2</v>
      </c>
      <c r="K10" s="195">
        <v>4</v>
      </c>
      <c r="L10" s="171">
        <f t="shared" si="5"/>
        <v>2.9629629629629631E-2</v>
      </c>
      <c r="M10" s="290">
        <v>20</v>
      </c>
      <c r="N10" s="237">
        <v>3.7481259370314844E-2</v>
      </c>
      <c r="O10" s="321">
        <f t="shared" si="0"/>
        <v>28</v>
      </c>
      <c r="P10" s="323">
        <f t="shared" si="6"/>
        <v>2.7290448343079921E-2</v>
      </c>
      <c r="T10" s="291"/>
      <c r="U10" s="266"/>
      <c r="V10" s="266"/>
      <c r="W10" s="266"/>
      <c r="X10" s="266"/>
      <c r="Y10" s="266"/>
      <c r="Z10" s="266"/>
    </row>
    <row r="11" spans="1:26" ht="26.25" x14ac:dyDescent="0.25">
      <c r="A11" s="67"/>
      <c r="B11" s="236" t="s">
        <v>22</v>
      </c>
      <c r="C11" s="195">
        <v>7</v>
      </c>
      <c r="D11" s="171">
        <f t="shared" si="1"/>
        <v>2.1943573667711599E-2</v>
      </c>
      <c r="E11" s="195">
        <v>3</v>
      </c>
      <c r="F11" s="171">
        <f t="shared" si="2"/>
        <v>1.4018691588785047E-2</v>
      </c>
      <c r="G11" s="195"/>
      <c r="H11" s="171">
        <f t="shared" si="3"/>
        <v>0</v>
      </c>
      <c r="I11" s="195">
        <v>38</v>
      </c>
      <c r="J11" s="171">
        <f t="shared" si="4"/>
        <v>0.11176470588235295</v>
      </c>
      <c r="K11" s="195">
        <v>38</v>
      </c>
      <c r="L11" s="171">
        <f t="shared" si="5"/>
        <v>0.2814814814814815</v>
      </c>
      <c r="M11" s="290">
        <v>76</v>
      </c>
      <c r="N11" s="237">
        <v>4.1979010494752625E-2</v>
      </c>
      <c r="O11" s="321">
        <f t="shared" si="0"/>
        <v>86</v>
      </c>
      <c r="P11" s="323">
        <f t="shared" si="6"/>
        <v>8.3820662768031184E-2</v>
      </c>
      <c r="T11" s="291"/>
      <c r="U11" s="266"/>
      <c r="V11" s="266"/>
      <c r="W11" s="266"/>
      <c r="X11" s="266"/>
      <c r="Y11" s="266"/>
      <c r="Z11" s="266"/>
    </row>
    <row r="12" spans="1:26" ht="27" thickBot="1" x14ac:dyDescent="0.3">
      <c r="A12" s="67"/>
      <c r="B12" s="236" t="s">
        <v>23</v>
      </c>
      <c r="C12" s="195">
        <v>3</v>
      </c>
      <c r="D12" s="171">
        <f t="shared" si="1"/>
        <v>9.4043887147335428E-3</v>
      </c>
      <c r="E12" s="195">
        <v>1</v>
      </c>
      <c r="F12" s="171">
        <f t="shared" si="2"/>
        <v>4.6728971962616819E-3</v>
      </c>
      <c r="G12" s="195"/>
      <c r="H12" s="171">
        <f t="shared" si="3"/>
        <v>0</v>
      </c>
      <c r="I12" s="195">
        <v>10</v>
      </c>
      <c r="J12" s="171">
        <f t="shared" si="4"/>
        <v>2.9411764705882353E-2</v>
      </c>
      <c r="K12" s="195">
        <v>1</v>
      </c>
      <c r="L12" s="171">
        <f t="shared" si="5"/>
        <v>7.4074074074074077E-3</v>
      </c>
      <c r="M12" s="290">
        <v>12</v>
      </c>
      <c r="N12" s="237">
        <v>1.0494752623688156E-2</v>
      </c>
      <c r="O12" s="324">
        <f t="shared" si="0"/>
        <v>15</v>
      </c>
      <c r="P12" s="325">
        <f t="shared" si="6"/>
        <v>1.4619883040935672E-2</v>
      </c>
      <c r="T12" s="291"/>
      <c r="U12" s="266"/>
      <c r="V12" s="266"/>
      <c r="W12" s="266"/>
      <c r="X12" s="266"/>
      <c r="Y12" s="266"/>
      <c r="Z12" s="266"/>
    </row>
    <row r="13" spans="1:26" ht="15.75" thickBot="1" x14ac:dyDescent="0.3">
      <c r="A13" s="72"/>
      <c r="B13" s="150" t="s">
        <v>16</v>
      </c>
      <c r="C13" s="137">
        <f>SUM(C6:C12)</f>
        <v>319</v>
      </c>
      <c r="D13" s="151">
        <f t="shared" si="1"/>
        <v>1</v>
      </c>
      <c r="E13" s="136">
        <f>SUM(E6:E12)</f>
        <v>214</v>
      </c>
      <c r="F13" s="151">
        <f t="shared" si="2"/>
        <v>1</v>
      </c>
      <c r="G13" s="136">
        <f>SUM(G6:G12)</f>
        <v>18</v>
      </c>
      <c r="H13" s="152">
        <f t="shared" si="3"/>
        <v>1</v>
      </c>
      <c r="I13" s="137">
        <f>SUM(I6:I12)</f>
        <v>340</v>
      </c>
      <c r="J13" s="152">
        <f t="shared" si="4"/>
        <v>1</v>
      </c>
      <c r="K13" s="137">
        <f>SUM(K6:K12)</f>
        <v>135</v>
      </c>
      <c r="L13" s="152">
        <f t="shared" si="5"/>
        <v>1</v>
      </c>
      <c r="M13" s="153">
        <f>SUM(M6:M12)</f>
        <v>915</v>
      </c>
      <c r="N13" s="154">
        <v>1</v>
      </c>
      <c r="O13" s="326">
        <f>SUM(O6:O12)</f>
        <v>1026</v>
      </c>
      <c r="P13" s="327">
        <f t="shared" si="6"/>
        <v>1</v>
      </c>
      <c r="T13" s="291"/>
      <c r="U13" s="266"/>
      <c r="V13" s="266"/>
      <c r="W13" s="266"/>
      <c r="X13" s="266"/>
      <c r="Y13" s="266"/>
      <c r="Z13" s="266"/>
    </row>
    <row r="14" spans="1:26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T14" s="291"/>
      <c r="U14" s="266"/>
      <c r="V14" s="266"/>
      <c r="W14" s="266"/>
      <c r="X14" s="266"/>
      <c r="Y14" s="266"/>
      <c r="Z14" s="266"/>
    </row>
    <row r="15" spans="1:26" x14ac:dyDescent="0.25">
      <c r="A15" s="24" t="s">
        <v>71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17"/>
      <c r="O15" s="17"/>
      <c r="T15" s="292"/>
      <c r="U15" s="267"/>
      <c r="V15" s="267"/>
      <c r="W15" s="267"/>
      <c r="X15" s="267"/>
      <c r="Y15" s="267"/>
      <c r="Z15" s="267"/>
    </row>
    <row r="16" spans="1:26" ht="15.75" thickBot="1" x14ac:dyDescent="0.3">
      <c r="A16" s="26" t="s">
        <v>122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17"/>
      <c r="O16" s="17"/>
    </row>
    <row r="17" spans="1:24" ht="15.75" thickBot="1" x14ac:dyDescent="0.3">
      <c r="A17" s="25"/>
      <c r="B17" s="159" t="s">
        <v>98</v>
      </c>
      <c r="C17" s="386" t="s">
        <v>0</v>
      </c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2"/>
      <c r="O17" s="17"/>
    </row>
    <row r="18" spans="1:24" ht="15.75" thickBot="1" x14ac:dyDescent="0.3">
      <c r="A18" s="25"/>
      <c r="B18" s="158"/>
      <c r="C18" s="391" t="s">
        <v>38</v>
      </c>
      <c r="D18" s="392"/>
      <c r="E18" s="389" t="s">
        <v>36</v>
      </c>
      <c r="F18" s="390"/>
      <c r="G18" s="389" t="s">
        <v>35</v>
      </c>
      <c r="H18" s="390"/>
      <c r="I18" s="389" t="s">
        <v>37</v>
      </c>
      <c r="J18" s="390"/>
      <c r="K18" s="389" t="s">
        <v>39</v>
      </c>
      <c r="L18" s="390"/>
      <c r="M18" s="389" t="s">
        <v>16</v>
      </c>
      <c r="N18" s="390"/>
      <c r="O18" s="17"/>
      <c r="R18" s="265"/>
      <c r="S18" s="265"/>
      <c r="T18" s="265"/>
      <c r="U18" s="265"/>
      <c r="V18" s="265"/>
      <c r="W18" s="265"/>
      <c r="X18" s="265"/>
    </row>
    <row r="19" spans="1:24" ht="15.75" thickBot="1" x14ac:dyDescent="0.3">
      <c r="A19" s="25"/>
      <c r="B19" s="140"/>
      <c r="C19" s="192" t="s">
        <v>50</v>
      </c>
      <c r="D19" s="169" t="s">
        <v>49</v>
      </c>
      <c r="E19" s="192" t="s">
        <v>50</v>
      </c>
      <c r="F19" s="169" t="s">
        <v>49</v>
      </c>
      <c r="G19" s="192" t="s">
        <v>50</v>
      </c>
      <c r="H19" s="169" t="s">
        <v>49</v>
      </c>
      <c r="I19" s="192" t="s">
        <v>50</v>
      </c>
      <c r="J19" s="169" t="s">
        <v>49</v>
      </c>
      <c r="K19" s="192" t="s">
        <v>50</v>
      </c>
      <c r="L19" s="169" t="s">
        <v>49</v>
      </c>
      <c r="M19" s="156" t="s">
        <v>50</v>
      </c>
      <c r="N19" s="91" t="s">
        <v>49</v>
      </c>
      <c r="O19" s="17"/>
      <c r="R19" s="291"/>
      <c r="S19" s="266"/>
      <c r="T19" s="266"/>
      <c r="U19" s="266"/>
      <c r="V19" s="266"/>
      <c r="W19" s="266"/>
      <c r="X19" s="266"/>
    </row>
    <row r="20" spans="1:24" ht="18" customHeight="1" x14ac:dyDescent="0.25">
      <c r="A20" s="155"/>
      <c r="B20" s="190" t="s">
        <v>51</v>
      </c>
      <c r="C20" s="53"/>
      <c r="D20" s="171">
        <f>C20/$C$26</f>
        <v>0</v>
      </c>
      <c r="E20" s="53">
        <v>2</v>
      </c>
      <c r="F20" s="171">
        <f>E20/$E$26</f>
        <v>9.3457943925233638E-3</v>
      </c>
      <c r="G20" s="53"/>
      <c r="H20" s="171">
        <f>G20/$G$26</f>
        <v>0</v>
      </c>
      <c r="I20" s="53">
        <v>2</v>
      </c>
      <c r="J20" s="171">
        <f>I20/$I$26</f>
        <v>5.8823529411764705E-3</v>
      </c>
      <c r="K20" s="53">
        <v>1</v>
      </c>
      <c r="L20" s="171">
        <f>K20/$K$26</f>
        <v>7.4074074074074077E-3</v>
      </c>
      <c r="M20" s="142">
        <f>SUM(C20+E20+G20+I20+K20)</f>
        <v>5</v>
      </c>
      <c r="N20" s="143">
        <f>M20/$M$26</f>
        <v>4.8732943469785572E-3</v>
      </c>
      <c r="O20" s="17"/>
      <c r="R20" s="291"/>
      <c r="S20" s="266"/>
      <c r="T20" s="266"/>
      <c r="U20" s="266"/>
      <c r="V20" s="266"/>
      <c r="W20" s="266"/>
      <c r="X20" s="266"/>
    </row>
    <row r="21" spans="1:24" ht="30" x14ac:dyDescent="0.25">
      <c r="A21" s="155"/>
      <c r="B21" s="173" t="s">
        <v>52</v>
      </c>
      <c r="C21" s="53">
        <v>22</v>
      </c>
      <c r="D21" s="188">
        <f t="shared" ref="D21:D26" si="7">C21/$C$26</f>
        <v>6.8965517241379309E-2</v>
      </c>
      <c r="E21" s="53">
        <v>48</v>
      </c>
      <c r="F21" s="188">
        <f t="shared" ref="F21:F26" si="8">E21/$E$26</f>
        <v>0.22429906542056074</v>
      </c>
      <c r="G21" s="53">
        <v>2</v>
      </c>
      <c r="H21" s="188">
        <f t="shared" ref="H21:H26" si="9">G21/$G$26</f>
        <v>0.1111111111111111</v>
      </c>
      <c r="I21" s="53">
        <v>53</v>
      </c>
      <c r="J21" s="188">
        <f t="shared" ref="J21:J26" si="10">I21/$I$26</f>
        <v>0.15588235294117647</v>
      </c>
      <c r="K21" s="53">
        <v>65</v>
      </c>
      <c r="L21" s="188">
        <f t="shared" ref="L21:L26" si="11">K21/$K$26</f>
        <v>0.48148148148148145</v>
      </c>
      <c r="M21" s="142">
        <f t="shared" ref="M21:M26" si="12">SUM(C21+E21+G21+I21+K21)</f>
        <v>190</v>
      </c>
      <c r="N21" s="143">
        <f t="shared" ref="N21:N26" si="13">M21/$M$26</f>
        <v>0.18518518518518517</v>
      </c>
      <c r="O21" s="17"/>
      <c r="R21" s="291"/>
      <c r="S21" s="266"/>
      <c r="T21" s="266"/>
      <c r="U21" s="266"/>
      <c r="V21" s="266"/>
      <c r="W21" s="266"/>
      <c r="X21" s="266"/>
    </row>
    <row r="22" spans="1:24" ht="30" x14ac:dyDescent="0.25">
      <c r="A22" s="155"/>
      <c r="B22" s="173" t="s">
        <v>53</v>
      </c>
      <c r="C22" s="53">
        <v>95</v>
      </c>
      <c r="D22" s="188">
        <f t="shared" si="7"/>
        <v>0.29780564263322884</v>
      </c>
      <c r="E22" s="53">
        <v>59</v>
      </c>
      <c r="F22" s="188">
        <f t="shared" si="8"/>
        <v>0.27570093457943923</v>
      </c>
      <c r="G22" s="53">
        <v>9</v>
      </c>
      <c r="H22" s="188">
        <f t="shared" si="9"/>
        <v>0.5</v>
      </c>
      <c r="I22" s="53">
        <v>128</v>
      </c>
      <c r="J22" s="188">
        <f t="shared" si="10"/>
        <v>0.37647058823529411</v>
      </c>
      <c r="K22" s="53">
        <v>23</v>
      </c>
      <c r="L22" s="188">
        <f t="shared" si="11"/>
        <v>0.17037037037037037</v>
      </c>
      <c r="M22" s="142">
        <f t="shared" si="12"/>
        <v>314</v>
      </c>
      <c r="N22" s="143">
        <f t="shared" si="13"/>
        <v>0.30604288499025339</v>
      </c>
      <c r="O22" s="17"/>
      <c r="R22" s="291"/>
      <c r="S22" s="266"/>
      <c r="T22" s="266"/>
      <c r="U22" s="266"/>
      <c r="V22" s="266"/>
      <c r="W22" s="266"/>
      <c r="X22" s="266"/>
    </row>
    <row r="23" spans="1:24" ht="30" x14ac:dyDescent="0.25">
      <c r="A23" s="155"/>
      <c r="B23" s="173" t="s">
        <v>54</v>
      </c>
      <c r="C23" s="53">
        <v>27</v>
      </c>
      <c r="D23" s="188">
        <f t="shared" si="7"/>
        <v>8.4639498432601878E-2</v>
      </c>
      <c r="E23" s="53">
        <v>27</v>
      </c>
      <c r="F23" s="188">
        <f t="shared" si="8"/>
        <v>0.12616822429906541</v>
      </c>
      <c r="G23" s="53">
        <v>1</v>
      </c>
      <c r="H23" s="188">
        <f t="shared" si="9"/>
        <v>5.5555555555555552E-2</v>
      </c>
      <c r="I23" s="53">
        <v>20</v>
      </c>
      <c r="J23" s="188">
        <f t="shared" si="10"/>
        <v>5.8823529411764705E-2</v>
      </c>
      <c r="K23" s="53">
        <v>10</v>
      </c>
      <c r="L23" s="188">
        <f t="shared" si="11"/>
        <v>7.407407407407407E-2</v>
      </c>
      <c r="M23" s="142">
        <f t="shared" si="12"/>
        <v>85</v>
      </c>
      <c r="N23" s="143">
        <f t="shared" si="13"/>
        <v>8.2846003898635473E-2</v>
      </c>
      <c r="O23" s="17"/>
      <c r="R23" s="291"/>
      <c r="S23" s="266"/>
      <c r="T23" s="266"/>
      <c r="U23" s="266"/>
      <c r="V23" s="266"/>
      <c r="W23" s="266"/>
      <c r="X23" s="266"/>
    </row>
    <row r="24" spans="1:24" ht="30" x14ac:dyDescent="0.25">
      <c r="A24" s="155"/>
      <c r="B24" s="173" t="s">
        <v>55</v>
      </c>
      <c r="C24" s="53">
        <v>26</v>
      </c>
      <c r="D24" s="188">
        <f t="shared" si="7"/>
        <v>8.1504702194357362E-2</v>
      </c>
      <c r="E24" s="53">
        <v>15</v>
      </c>
      <c r="F24" s="188">
        <f t="shared" si="8"/>
        <v>7.0093457943925228E-2</v>
      </c>
      <c r="G24" s="53">
        <v>1</v>
      </c>
      <c r="H24" s="188">
        <f t="shared" si="9"/>
        <v>5.5555555555555552E-2</v>
      </c>
      <c r="I24" s="53">
        <v>22</v>
      </c>
      <c r="J24" s="188">
        <f t="shared" si="10"/>
        <v>6.4705882352941183E-2</v>
      </c>
      <c r="K24" s="53">
        <v>5</v>
      </c>
      <c r="L24" s="188">
        <f t="shared" si="11"/>
        <v>3.7037037037037035E-2</v>
      </c>
      <c r="M24" s="142">
        <f t="shared" si="12"/>
        <v>69</v>
      </c>
      <c r="N24" s="143">
        <f t="shared" si="13"/>
        <v>6.725146198830409E-2</v>
      </c>
      <c r="O24" s="17"/>
      <c r="R24" s="291"/>
      <c r="S24" s="266"/>
      <c r="T24" s="266"/>
      <c r="U24" s="266"/>
      <c r="V24" s="266"/>
      <c r="W24" s="266"/>
      <c r="X24" s="266"/>
    </row>
    <row r="25" spans="1:24" ht="30.75" thickBot="1" x14ac:dyDescent="0.3">
      <c r="A25" s="155"/>
      <c r="B25" s="191" t="s">
        <v>56</v>
      </c>
      <c r="C25" s="53">
        <v>149</v>
      </c>
      <c r="D25" s="188">
        <f t="shared" si="7"/>
        <v>0.4670846394984326</v>
      </c>
      <c r="E25" s="53">
        <v>63</v>
      </c>
      <c r="F25" s="188">
        <f t="shared" si="8"/>
        <v>0.29439252336448596</v>
      </c>
      <c r="G25" s="53">
        <v>5</v>
      </c>
      <c r="H25" s="188">
        <f t="shared" si="9"/>
        <v>0.27777777777777779</v>
      </c>
      <c r="I25" s="53">
        <v>115</v>
      </c>
      <c r="J25" s="188">
        <f t="shared" si="10"/>
        <v>0.33823529411764708</v>
      </c>
      <c r="K25" s="53">
        <v>31</v>
      </c>
      <c r="L25" s="188">
        <f t="shared" si="11"/>
        <v>0.22962962962962963</v>
      </c>
      <c r="M25" s="160">
        <f t="shared" si="12"/>
        <v>363</v>
      </c>
      <c r="N25" s="85">
        <f t="shared" si="13"/>
        <v>0.35380116959064328</v>
      </c>
      <c r="O25" s="17"/>
      <c r="R25" s="292"/>
      <c r="S25" s="267"/>
      <c r="T25" s="267"/>
      <c r="U25" s="267"/>
      <c r="V25" s="267"/>
      <c r="W25" s="267"/>
      <c r="X25" s="267"/>
    </row>
    <row r="26" spans="1:24" ht="15.75" thickBot="1" x14ac:dyDescent="0.3">
      <c r="A26" s="25"/>
      <c r="B26" s="157" t="s">
        <v>16</v>
      </c>
      <c r="C26" s="200">
        <f>SUM(C20:C25)</f>
        <v>319</v>
      </c>
      <c r="D26" s="201">
        <f t="shared" si="7"/>
        <v>1</v>
      </c>
      <c r="E26" s="200">
        <f>SUM(E20:E25)</f>
        <v>214</v>
      </c>
      <c r="F26" s="201">
        <f t="shared" si="8"/>
        <v>1</v>
      </c>
      <c r="G26" s="200">
        <f>SUM(G20:G25)</f>
        <v>18</v>
      </c>
      <c r="H26" s="201">
        <f t="shared" si="9"/>
        <v>1</v>
      </c>
      <c r="I26" s="200">
        <f>SUM(I20:I25)</f>
        <v>340</v>
      </c>
      <c r="J26" s="201">
        <f t="shared" si="10"/>
        <v>1</v>
      </c>
      <c r="K26" s="200">
        <f>SUM(K20:K25)</f>
        <v>135</v>
      </c>
      <c r="L26" s="201">
        <f t="shared" si="11"/>
        <v>1</v>
      </c>
      <c r="M26" s="202">
        <f t="shared" si="12"/>
        <v>1026</v>
      </c>
      <c r="N26" s="203">
        <f t="shared" si="13"/>
        <v>1</v>
      </c>
      <c r="O26" s="17"/>
    </row>
    <row r="27" spans="1:24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71"/>
      <c r="M27" s="17"/>
      <c r="O27" s="17"/>
    </row>
    <row r="28" spans="1:24" x14ac:dyDescent="0.25">
      <c r="A28" s="24" t="s">
        <v>74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17"/>
      <c r="O28" s="17"/>
    </row>
    <row r="29" spans="1:24" ht="15.75" thickBot="1" x14ac:dyDescent="0.3">
      <c r="A29" s="26" t="s">
        <v>123</v>
      </c>
      <c r="B29" s="25"/>
      <c r="C29" s="25"/>
      <c r="D29" s="25"/>
      <c r="E29" s="25"/>
      <c r="F29" s="25"/>
      <c r="G29" s="25"/>
      <c r="L29" s="25"/>
      <c r="M29" s="17"/>
      <c r="O29" s="17"/>
    </row>
    <row r="30" spans="1:24" ht="45" customHeight="1" x14ac:dyDescent="0.25">
      <c r="A30" s="25"/>
      <c r="B30" s="196" t="s">
        <v>72</v>
      </c>
      <c r="C30" s="387" t="s">
        <v>100</v>
      </c>
      <c r="D30" s="388"/>
      <c r="E30" s="387" t="s">
        <v>73</v>
      </c>
      <c r="F30" s="388"/>
      <c r="G30" s="25"/>
      <c r="H30" s="25"/>
      <c r="I30" s="25"/>
      <c r="J30" s="25"/>
      <c r="K30" s="25"/>
      <c r="L30" s="25"/>
      <c r="M30" s="25"/>
      <c r="O30" s="17"/>
    </row>
    <row r="31" spans="1:24" x14ac:dyDescent="0.25">
      <c r="A31" s="25"/>
      <c r="B31" s="198"/>
      <c r="C31" s="197" t="s">
        <v>50</v>
      </c>
      <c r="D31" s="197" t="s">
        <v>49</v>
      </c>
      <c r="E31" s="197" t="s">
        <v>50</v>
      </c>
      <c r="F31" s="199" t="s">
        <v>49</v>
      </c>
      <c r="G31" s="25"/>
      <c r="H31" s="25"/>
      <c r="I31" s="25"/>
      <c r="J31" s="268"/>
      <c r="K31" s="268"/>
      <c r="L31" s="268"/>
      <c r="M31" s="268"/>
      <c r="N31" s="264"/>
      <c r="O31" s="17"/>
    </row>
    <row r="32" spans="1:24" x14ac:dyDescent="0.25">
      <c r="A32" s="25"/>
      <c r="B32" s="320" t="s">
        <v>40</v>
      </c>
      <c r="C32" s="53">
        <v>56</v>
      </c>
      <c r="D32" s="171">
        <f>C32/$C$40</f>
        <v>0.14035087719298245</v>
      </c>
      <c r="E32" s="53">
        <v>0</v>
      </c>
      <c r="F32" s="74">
        <f>E32/$E$40</f>
        <v>0</v>
      </c>
      <c r="G32" s="25"/>
      <c r="H32" s="25"/>
      <c r="J32" s="265"/>
      <c r="K32" s="265"/>
      <c r="L32" s="265"/>
      <c r="M32" s="265"/>
      <c r="N32" s="264"/>
      <c r="O32" s="17"/>
    </row>
    <row r="33" spans="1:15" x14ac:dyDescent="0.25">
      <c r="A33" s="25"/>
      <c r="B33" s="320" t="s">
        <v>41</v>
      </c>
      <c r="C33" s="53">
        <v>159</v>
      </c>
      <c r="D33" s="188">
        <f>C33/$C$40</f>
        <v>0.39849624060150374</v>
      </c>
      <c r="E33" s="53">
        <v>179</v>
      </c>
      <c r="F33" s="75">
        <f>E33/$E$40</f>
        <v>0.41435185185185186</v>
      </c>
      <c r="G33" s="25"/>
      <c r="H33" s="25"/>
      <c r="J33" s="291"/>
      <c r="K33" s="266"/>
      <c r="L33" s="266"/>
      <c r="M33" s="266"/>
      <c r="N33" s="264"/>
      <c r="O33" s="17"/>
    </row>
    <row r="34" spans="1:15" x14ac:dyDescent="0.25">
      <c r="A34" s="25"/>
      <c r="B34" s="320" t="s">
        <v>42</v>
      </c>
      <c r="C34" s="53">
        <v>40</v>
      </c>
      <c r="D34" s="188">
        <f>C34/$C$40</f>
        <v>0.10025062656641603</v>
      </c>
      <c r="E34" s="53">
        <v>148</v>
      </c>
      <c r="F34" s="75">
        <f>E34/$E$40</f>
        <v>0.34259259259259262</v>
      </c>
      <c r="G34" s="25"/>
      <c r="H34" s="25"/>
      <c r="J34" s="291"/>
      <c r="K34" s="266"/>
      <c r="L34" s="266"/>
      <c r="M34" s="266"/>
      <c r="N34" s="264"/>
      <c r="O34" s="17"/>
    </row>
    <row r="35" spans="1:15" x14ac:dyDescent="0.25">
      <c r="A35" s="25"/>
      <c r="B35" s="320" t="s">
        <v>43</v>
      </c>
      <c r="C35" s="53">
        <v>45</v>
      </c>
      <c r="D35" s="188">
        <f>C35/$C$40</f>
        <v>0.11278195488721804</v>
      </c>
      <c r="E35" s="53">
        <v>73</v>
      </c>
      <c r="F35" s="75">
        <f>E35/$E$40</f>
        <v>0.16898148148148148</v>
      </c>
      <c r="G35" s="25"/>
      <c r="H35" s="25"/>
      <c r="J35" s="291"/>
      <c r="K35" s="266"/>
      <c r="L35" s="266"/>
      <c r="M35" s="266"/>
      <c r="N35" s="264"/>
      <c r="O35" s="17"/>
    </row>
    <row r="36" spans="1:15" x14ac:dyDescent="0.25">
      <c r="A36" s="25"/>
      <c r="B36" s="320" t="s">
        <v>44</v>
      </c>
      <c r="C36" s="53">
        <v>48</v>
      </c>
      <c r="D36" s="188">
        <f>C36/$C$40</f>
        <v>0.12030075187969924</v>
      </c>
      <c r="E36" s="53">
        <v>18</v>
      </c>
      <c r="F36" s="75">
        <f>E36/$E$40</f>
        <v>4.1666666666666664E-2</v>
      </c>
      <c r="G36" s="25"/>
      <c r="H36" s="25"/>
      <c r="J36" s="291"/>
      <c r="K36" s="266"/>
      <c r="L36" s="266"/>
      <c r="M36" s="266"/>
      <c r="N36" s="264"/>
      <c r="O36" s="17"/>
    </row>
    <row r="37" spans="1:15" x14ac:dyDescent="0.25">
      <c r="A37" s="25"/>
      <c r="B37" s="320" t="s">
        <v>45</v>
      </c>
      <c r="C37" s="53">
        <v>41</v>
      </c>
      <c r="D37" s="188">
        <f t="shared" ref="D37" si="14">C37/$C$40</f>
        <v>0.10275689223057644</v>
      </c>
      <c r="E37" s="53">
        <v>10</v>
      </c>
      <c r="F37" s="75">
        <f t="shared" ref="F37" si="15">E37/$E$40</f>
        <v>2.3148148148148147E-2</v>
      </c>
      <c r="G37" s="25"/>
      <c r="H37" s="25"/>
      <c r="J37" s="291"/>
      <c r="K37" s="266"/>
      <c r="L37" s="266"/>
      <c r="M37" s="266"/>
      <c r="N37" s="264"/>
      <c r="O37" s="17"/>
    </row>
    <row r="38" spans="1:15" x14ac:dyDescent="0.25">
      <c r="A38" s="25"/>
      <c r="B38" s="320" t="s">
        <v>46</v>
      </c>
      <c r="C38" s="53">
        <v>9</v>
      </c>
      <c r="D38" s="188">
        <f>C38/$C$40</f>
        <v>2.2556390977443608E-2</v>
      </c>
      <c r="E38" s="53">
        <v>4</v>
      </c>
      <c r="F38" s="75">
        <f>E38/$E$40</f>
        <v>9.2592592592592587E-3</v>
      </c>
      <c r="G38" s="25"/>
      <c r="H38" s="25"/>
      <c r="J38" s="291"/>
      <c r="K38" s="266"/>
      <c r="L38" s="266"/>
      <c r="M38" s="266"/>
      <c r="N38" s="264"/>
      <c r="O38" s="17"/>
    </row>
    <row r="39" spans="1:15" x14ac:dyDescent="0.25">
      <c r="A39" s="25"/>
      <c r="B39" s="320" t="s">
        <v>47</v>
      </c>
      <c r="C39" s="53">
        <v>1</v>
      </c>
      <c r="D39" s="188">
        <f t="shared" ref="D39:D40" si="16">C39/$C$40</f>
        <v>2.5062656641604009E-3</v>
      </c>
      <c r="E39" s="53">
        <v>0</v>
      </c>
      <c r="F39" s="75">
        <f>E39/$E$40</f>
        <v>0</v>
      </c>
      <c r="G39" s="25"/>
      <c r="H39" s="25"/>
      <c r="I39" s="25"/>
      <c r="J39" s="291"/>
      <c r="K39" s="266"/>
      <c r="L39" s="266"/>
      <c r="M39" s="266"/>
      <c r="N39" s="264"/>
      <c r="O39" s="17"/>
    </row>
    <row r="40" spans="1:15" ht="15.75" thickBot="1" x14ac:dyDescent="0.3">
      <c r="A40" s="25"/>
      <c r="B40" s="194" t="s">
        <v>1</v>
      </c>
      <c r="C40" s="84">
        <f>SUM(C32:C39)</f>
        <v>399</v>
      </c>
      <c r="D40" s="193">
        <f t="shared" si="16"/>
        <v>1</v>
      </c>
      <c r="E40" s="84">
        <f>SUM(E32:E39)</f>
        <v>432</v>
      </c>
      <c r="F40" s="193">
        <f>E40/$E$40</f>
        <v>1</v>
      </c>
      <c r="G40" s="25"/>
      <c r="H40" s="25"/>
      <c r="I40" s="25"/>
      <c r="J40" s="291"/>
      <c r="K40" s="266"/>
      <c r="L40" s="266"/>
      <c r="M40" s="266"/>
      <c r="N40" s="264"/>
      <c r="O40" s="17"/>
    </row>
    <row r="41" spans="1:15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92"/>
      <c r="K41" s="266"/>
      <c r="L41" s="266"/>
      <c r="M41" s="267"/>
      <c r="N41" s="264"/>
    </row>
    <row r="42" spans="1:15" x14ac:dyDescent="0.25">
      <c r="I42" s="17"/>
      <c r="J42" s="17"/>
      <c r="K42" s="165"/>
      <c r="L42" s="165"/>
    </row>
    <row r="43" spans="1:15" x14ac:dyDescent="0.25">
      <c r="I43" s="17"/>
      <c r="J43" s="17"/>
      <c r="K43" s="165"/>
      <c r="L43" s="165"/>
    </row>
    <row r="44" spans="1:15" x14ac:dyDescent="0.25">
      <c r="I44" s="17"/>
      <c r="K44" s="165"/>
      <c r="L44" s="165"/>
    </row>
    <row r="45" spans="1:15" x14ac:dyDescent="0.25">
      <c r="I45" s="17"/>
      <c r="K45" s="165"/>
      <c r="L45" s="165"/>
    </row>
    <row r="46" spans="1:15" x14ac:dyDescent="0.25">
      <c r="I46" s="17"/>
      <c r="K46" s="165"/>
      <c r="L46" s="165"/>
    </row>
    <row r="47" spans="1:15" x14ac:dyDescent="0.25">
      <c r="I47" s="17"/>
      <c r="K47" s="165"/>
      <c r="L47" s="165"/>
    </row>
    <row r="48" spans="1:15" x14ac:dyDescent="0.25">
      <c r="K48" s="165"/>
      <c r="L48" s="165"/>
    </row>
  </sheetData>
  <mergeCells count="17">
    <mergeCell ref="M18:N18"/>
    <mergeCell ref="C17:N17"/>
    <mergeCell ref="O4:P4"/>
    <mergeCell ref="C3:L3"/>
    <mergeCell ref="E4:F4"/>
    <mergeCell ref="G4:H4"/>
    <mergeCell ref="I4:J4"/>
    <mergeCell ref="M4:N4"/>
    <mergeCell ref="C30:D30"/>
    <mergeCell ref="E30:F30"/>
    <mergeCell ref="K18:L18"/>
    <mergeCell ref="K4:L4"/>
    <mergeCell ref="C18:D18"/>
    <mergeCell ref="E18:F18"/>
    <mergeCell ref="G18:H18"/>
    <mergeCell ref="I18:J18"/>
    <mergeCell ref="C4:D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πιν. 3-5</vt:lpstr>
      <vt:lpstr>πιν 6</vt:lpstr>
      <vt:lpstr>πιν 7α </vt:lpstr>
      <vt:lpstr>πιν 7β</vt:lpstr>
      <vt:lpstr>πιν 8α-γ</vt:lpstr>
      <vt:lpstr>πιν 9a-c</vt:lpstr>
      <vt:lpstr>'πιν 6'!Print_Area</vt:lpstr>
      <vt:lpstr>'πιν 7α '!Print_Area</vt:lpstr>
      <vt:lpstr>'πιν 7β'!Print_Area</vt:lpstr>
      <vt:lpstr>'πιν 8α-γ'!Print_Area</vt:lpstr>
      <vt:lpstr>'πιν 9a-c'!Print_Area</vt:lpstr>
      <vt:lpstr>'πιν. 3-5'!Print_Area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2015-10-22T09:01:00Z</cp:lastPrinted>
  <dcterms:created xsi:type="dcterms:W3CDTF">2010-12-15T07:52:14Z</dcterms:created>
  <dcterms:modified xsi:type="dcterms:W3CDTF">2015-10-22T09:01:50Z</dcterms:modified>
</cp:coreProperties>
</file>